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6" windowHeight="7596" activeTab="2"/>
  </bookViews>
  <sheets>
    <sheet name="Приложение №1" sheetId="1" r:id="rId1"/>
    <sheet name="Сравнительная общая" sheetId="2" r:id="rId2"/>
    <sheet name="сравнительная налог и неналог" sheetId="3" r:id="rId3"/>
  </sheets>
  <definedNames>
    <definedName name="_xlnm.Print_Area" localSheetId="0">'Приложение №1'!$A$1:$C$136</definedName>
    <definedName name="_xlnm.Print_Area" localSheetId="2">'сравнительная налог и неналог'!$A$1:$F$82</definedName>
    <definedName name="_xlnm.Print_Area" localSheetId="1">'Сравнительная общая'!$A$1:$F$225</definedName>
  </definedNames>
  <calcPr fullCalcOnLoad="1"/>
</workbook>
</file>

<file path=xl/sharedStrings.xml><?xml version="1.0" encoding="utf-8"?>
<sst xmlns="http://schemas.openxmlformats.org/spreadsheetml/2006/main" count="448" uniqueCount="262">
  <si>
    <t>НАЛОГИ НА ТОВАРЫ (РАБОТЫ, УСЛУГИ), РЕАЛИЗУЕМЫЕ НА ТЕРРИТОРИИ РОССИЙСКОЙ ФЕДЕРАЦИИ</t>
  </si>
  <si>
    <t>Субвенции бюджетам городских округов на государственную регистрацию актов гражданского состояния, в том числе:</t>
  </si>
  <si>
    <t>Субвенции бюджетам городских округов на осуществление первичного воинского учета на территориях, где отсутствуют военные комиссариаты, в том числе:</t>
  </si>
  <si>
    <t>1 01 02040 01 0000 110</t>
  </si>
  <si>
    <t>1 16 25050 01 0000 140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</si>
  <si>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</si>
  <si>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</si>
  <si>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</si>
  <si>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</si>
  <si>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</si>
  <si>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</si>
  <si>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</si>
  <si>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</si>
  <si>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</si>
  <si>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</si>
  <si>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</si>
  <si>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</si>
  <si>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</si>
  <si>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</si>
  <si>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</si>
  <si>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</si>
  <si>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</si>
  <si>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Плата за сбросы загрязняющих веществ в водные объекты</t>
  </si>
  <si>
    <t xml:space="preserve">Плата за выбросы загрязняющих веществ в атмосферный воздух стационарными объектами 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</si>
  <si>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</si>
  <si>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</si>
  <si>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</si>
  <si>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</si>
  <si>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</si>
  <si>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</si>
  <si>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</si>
  <si>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</si>
  <si>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</si>
  <si>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</si>
  <si>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</si>
  <si>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</si>
  <si>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</si>
  <si>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</si>
  <si>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</si>
  <si>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</si>
  <si>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</si>
  <si>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округов</t>
  </si>
  <si>
    <t>1 16 28000 01 0000 140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</si>
  <si>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</si>
  <si>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1 16 90000 00 0000 140</t>
  </si>
  <si>
    <t>Прочие поступления от денежных взысканий (штрафов) и иных сумм в возмещение ущерба</t>
  </si>
  <si>
    <t>Дотации на выравнивание  бюджетной обеспеченности</t>
  </si>
  <si>
    <t>Иные межбюджетные трансферты</t>
  </si>
  <si>
    <t>НАЛОГОВЫЕ И НЕНАЛОГОВЫЕ ДОХОДЫ</t>
  </si>
  <si>
    <t>ГОСУДАРСТВЕННАЯ ПОШЛИНА</t>
  </si>
  <si>
    <t xml:space="preserve">1 06 06000 00 0000 110 </t>
  </si>
  <si>
    <t>Код бюджетной классификации Российской Федерации</t>
  </si>
  <si>
    <t>Наименование доходов</t>
  </si>
  <si>
    <t xml:space="preserve">1 00 00000 00 0000 000 </t>
  </si>
  <si>
    <t xml:space="preserve">1 01 00000 00 0000 000 </t>
  </si>
  <si>
    <t>НАЛОГИ НА ПРИБЫЛЬ, ДОХОДЫ</t>
  </si>
  <si>
    <t xml:space="preserve">1 05 00000 00 0000 000 </t>
  </si>
  <si>
    <t>НАЛОГИ НА СОВОКУПНЫЙ ДОХОД</t>
  </si>
  <si>
    <t xml:space="preserve">1 06 00000 00 0000 000 </t>
  </si>
  <si>
    <t>НАЛОГИ НА ИМУЩЕСТВО</t>
  </si>
  <si>
    <t xml:space="preserve">1 08 00000 00 0000 000 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</si>
  <si>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</si>
  <si>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</si>
  <si>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1 11 05000 00 0000 120 </t>
  </si>
  <si>
    <t xml:space="preserve">1 11 05010 00 0000 120 </t>
  </si>
  <si>
    <t xml:space="preserve">1 12 00000 00 0000 000 </t>
  </si>
  <si>
    <t xml:space="preserve">ПЛАТЕЖИ ПРИ ПОЛЬЗОВАНИИ ПРИРОДНЫМИ РЕСУРСАМИ </t>
  </si>
  <si>
    <t>2 00 00000 00 0000 000</t>
  </si>
  <si>
    <t>Безвозмездные поступления от других бюджетов бюджетной системы Российской Федерации</t>
  </si>
  <si>
    <t>Прочие субсидии</t>
  </si>
  <si>
    <t xml:space="preserve"> в том числе:</t>
  </si>
  <si>
    <t xml:space="preserve">1 12 01000 01 0000 120 </t>
  </si>
  <si>
    <t>Плата за негативное воздействие на окружающую среду</t>
  </si>
  <si>
    <t xml:space="preserve">1 01 02000 01 0000 110 </t>
  </si>
  <si>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</si>
  <si>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</si>
  <si>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</si>
  <si>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1 01 02020 01 0000 110</t>
  </si>
  <si>
    <t>1 08 03010 01 0000 110</t>
  </si>
  <si>
    <t>БЕЗВОЗМЕЗДНЫЕ ПОСТУПЛЕНИЯ</t>
  </si>
  <si>
    <t>2 02 00000 00 0000 000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</si>
  <si>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</si>
  <si>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</si>
  <si>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ВСЕГО ДОХОДОВ</t>
  </si>
  <si>
    <t>1 16 00000 00 0000 000</t>
  </si>
  <si>
    <t>ШТРАФЫ, САНКЦИИ, ВОЗМЕЩЕНИЕ УЩЕРБА</t>
  </si>
  <si>
    <t>в том числе:</t>
  </si>
  <si>
    <t>Субвенции местным бюджетам на выполнение передаваемых полномочий субъектов Российской Федерации</t>
  </si>
  <si>
    <t>1 16 03000 00 0000 140</t>
  </si>
  <si>
    <t>1 16 25030 01 0000 140</t>
  </si>
  <si>
    <t>Денежные взыскания ( штрафы) за нарушение законодательства о налогах и сборах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</si>
  <si>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</si>
  <si>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1 01 02010 01 0000 110</t>
  </si>
  <si>
    <t>1 16 03010 01 0000 140</t>
  </si>
  <si>
    <t>Прочие межбюджетные трансферты, передаваемые бюджетам</t>
  </si>
  <si>
    <t>1 05 02010 02 0000 110</t>
  </si>
  <si>
    <t>1 05 02000 02 0000 110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</si>
  <si>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</si>
  <si>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1 16 30030 01 0000 140</t>
  </si>
  <si>
    <t>1 01 02030 01 0000 110</t>
  </si>
  <si>
    <t>Плата за размещение отходов производства и потребления</t>
  </si>
  <si>
    <t>1 12 01010 01 0000 120</t>
  </si>
  <si>
    <t>1 12 01030 01 0000 120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</si>
  <si>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</si>
  <si>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</si>
  <si>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Акцизы по подакцизным товарам ( продукции), производимым на территории Российской Федерации</t>
  </si>
  <si>
    <t>1 03 02000 01 0000 110</t>
  </si>
  <si>
    <t>1 0 30000 00 00000 000</t>
  </si>
  <si>
    <t>Налог на имущество физических лиц</t>
  </si>
  <si>
    <t>1 06 01000 00 0000 110</t>
  </si>
  <si>
    <t>ДОХОДЫ ОТ ПРОДАЖИ МАТЕРИАЛЬНЫХ И НЕМАТЕРИАЛЬНЫХ АКТИВОВ</t>
  </si>
  <si>
    <t>1 14 00000 00 0000 000</t>
  </si>
  <si>
    <t>1 03 02230 01 0000 110</t>
  </si>
  <si>
    <t xml:space="preserve">1 03 02240 01 0000 110 </t>
  </si>
  <si>
    <t xml:space="preserve">1 03 02250 01 0000 110 </t>
  </si>
  <si>
    <t>1 16 25000 00 0000 140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</si>
  <si>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</si>
  <si>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</si>
  <si>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</si>
  <si>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</si>
  <si>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</si>
  <si>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Приложение № 1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</si>
  <si>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</si>
  <si>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</si>
  <si>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</si>
  <si>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</si>
  <si>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1 05 03000 01 0000 110</t>
  </si>
  <si>
    <t>Единый сельскохозяйственный налог</t>
  </si>
  <si>
    <t>1 05 03010 01 0000 110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</si>
  <si>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</si>
  <si>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</si>
  <si>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</si>
  <si>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</si>
  <si>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</si>
  <si>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</si>
  <si>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</si>
  <si>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1 16 30000 01 0000 140</t>
  </si>
  <si>
    <t>Денежные взыскания (штрафы) за правонарушения в области дорожного движения</t>
  </si>
  <si>
    <t>Дотации бюджетам бюджетной системы Российской Федерации</t>
  </si>
  <si>
    <t>1 16 25080 00 0000 140</t>
  </si>
  <si>
    <t>Денежные взыскания (штрафы) за нарушение водного законодательства</t>
  </si>
  <si>
    <t>Субвенции бюджетам бюджетной системы Российской Федерации</t>
  </si>
  <si>
    <t xml:space="preserve"> 1 05 01020 01 0000 110</t>
  </si>
  <si>
    <t xml:space="preserve"> 1 05 01021 01 0000 110</t>
  </si>
  <si>
    <t xml:space="preserve"> 1 05 01050 01 0000 110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</si>
  <si>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</si>
  <si>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</si>
  <si>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</si>
  <si>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</si>
  <si>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1 12 01040 01 0000 120</t>
  </si>
  <si>
    <t>Дотации бюджетам городских округов на выравнивание бюджетной обеспеченности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</si>
  <si>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</si>
  <si>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</si>
  <si>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</si>
  <si>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</si>
  <si>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</si>
  <si>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</si>
  <si>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</si>
  <si>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Денежные взыскания (штрафы) за нарушение законодательства в области охраны окружающей среды </t>
  </si>
  <si>
    <t>Прочие денежные взыскания (штрафы) за правонарушения в области дорожного движения</t>
  </si>
  <si>
    <t>2 02 10000 00 0000 150</t>
  </si>
  <si>
    <t>2 02 15001 00 0000 150</t>
  </si>
  <si>
    <t>2 02 15001 04 0000 150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</si>
  <si>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</si>
  <si>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</si>
  <si>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</si>
  <si>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2 02 29999 04 0000 150</t>
  </si>
  <si>
    <t>2 02 30000 00 0000 150</t>
  </si>
  <si>
    <t>2 02 30024 00 0000 150</t>
  </si>
  <si>
    <t>2 02 30024 04 0000 150</t>
  </si>
  <si>
    <t>2 02 35118 00 0000 150</t>
  </si>
  <si>
    <t>2 02 35118 04 0000 150</t>
  </si>
  <si>
    <t>2 02 35930 00 0000 150</t>
  </si>
  <si>
    <t>2 02 35930 04 0000 150</t>
  </si>
  <si>
    <t>2 02 40000 00 0000 150</t>
  </si>
  <si>
    <t>2 02 49999 00 0000 150</t>
  </si>
  <si>
    <t>2 02 49999 04 0000 150</t>
  </si>
  <si>
    <t xml:space="preserve"> Субвенции бюджетам городских округов на осуществление полномочий по первичному воинскому учету на территориях, где отсутствуют военные комиссариаты,  на   2019 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</si>
  <si>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2019 год, в том числе:</t>
  </si>
  <si>
    <t>Субвенции бюджетам городских округов на осуществление государственных полномочий по отлову и содержанию безнадзорных животных на 2019 год</t>
  </si>
  <si>
    <t>План на 2019</t>
  </si>
  <si>
    <t>Поступления доходов в бюджет муниципального образования "Сусуманский городской округ" на  2019 год</t>
  </si>
  <si>
    <t>"О бюджете Сусуманского городского округа на 2019 год".</t>
  </si>
  <si>
    <t>к решению Собрания представителей Сусуманского городского округа</t>
  </si>
  <si>
    <t>от   .12.2018 г. №</t>
  </si>
  <si>
    <t>1 16 35000 00 0000 140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</si>
  <si>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</si>
  <si>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</si>
  <si>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</si>
  <si>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Уточненный бюджет на 2018</t>
  </si>
  <si>
    <t>Проект на 2019 год</t>
  </si>
  <si>
    <t>Доля %</t>
  </si>
  <si>
    <t>Отклонение</t>
  </si>
  <si>
    <t>Сумма (+,-)</t>
  </si>
  <si>
    <t>%%</t>
  </si>
  <si>
    <t>ВСЕГО ДОХОДОВ:</t>
  </si>
  <si>
    <t>Сравнительная таблица по доходам  по проекту бюджета муниципального образования "Сусуманский городской округ" на 2019 год и уточненному бюджету на 2018 год.</t>
  </si>
  <si>
    <t>Субсидии бюджетам на реализацию мероприятий по обеспечению жильем молодых семей</t>
  </si>
  <si>
    <t xml:space="preserve">Субсидии бюджетам городских округов, предоставляемых в рамках реализации подпрограммы «Оказание поддержки в обеспечении жильем молодых семей» на 2014-2020 годы» государственной программы Магаданской области «Обеспечение доступным и комфортным жильем жителей Магаданской области на 2014-2020 годы», для последующего предоставления молодым семьям - участникам подпрограммы социальной выплаты на приобретение (строительство) 
жилья на 2018 год
</t>
  </si>
  <si>
    <t>Субсидия бюджетам на поддержку отрасли культуры</t>
  </si>
  <si>
    <t>Субсидии бюджетам городских округов на поддержку отрасли культуры</t>
  </si>
  <si>
    <t>Субсидии бюджетам городских округов, предоставляемых в  рамках реализации подпрограммы "Развитие библиотечного дела Магаданской области" на 2014-2020 годы" государственной программы Магаданской области "Развитие  культуры и туризма в Магаданской области" на 2014-2020 годы" на 2018 год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</si>
  <si>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</si>
  <si>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</si>
  <si>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Субсидии бюджетам городских округов на реализацию государственной программы Магаданской области  "Развитие системы обращения с отходами производства и потребления на территории Магаданской области" на 2015-2020 годы" на 2018 год
</t>
  </si>
  <si>
    <t>Субсидии бюджетам городских округов на проведение мероприятий по благоустройству в рамках подпрограммы "Оказание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годы" государственной программы Магаданской области "Обеспечение качественными
жилищно-коммунальными услугами и комфортными условиями проживания населения Магаданской области на 2014-2020 годы" на 2018 год</t>
  </si>
  <si>
    <t>Субсидии бюджетам городских округов, предоставляемых в рамках реализации подпрограммы "Государственная поддержка развития культуры Магаданской области" на 2014-2020 годы" государственной программы Магаданской области "Развитие культуры и туризма Магаданской области" на 2014-2020 годы" на 2018 год</t>
  </si>
  <si>
    <t>Субсидии бюджетам городских округов на осуществление мероприятий по подготовке к осенне-зимнему отопительному периоду в  рамках реализации государственной программы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2014-2020 годы" в 2018 году</t>
  </si>
  <si>
    <t>Субсидии бюджетам городских округов на реализацию подпрограммы "Оказание содействия муниципальным образованиям Магаданской области в переселении
граждан из аварийного жилищного фонда" на 2014-2020 годы" в рамках государственной программы Магаданской области "Обеспечение доступным и комфортным жильем жителей Магаданской области" на 2014-2020 годы" на 2018 год</t>
  </si>
  <si>
    <t>Субсидии бюджетам городских округов на организацию и проведение гастрономического фестиваля "Колымское братство" в рамках подпрограммы "Развитие торговли на территории Магаданской области на 2016 -2020 годы" государственной программы Магаданской области "Развитие сельского хозяйства Магаданской области на 2014- 2020 годы" на 2018 год</t>
  </si>
  <si>
    <t xml:space="preserve">Субсидии бюджетам городских округов, предоставляемых в рамках реализации подпрограммы «Совершенствование системы управления в сфере имущественно-земельных отношений Магаданской области на 2016-2020 годы» государственной программы Магаданской области «Управление государственным имуществом Магаданской области» на 2016-2020 годы» на 2018 год
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</si>
  <si>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</si>
  <si>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Федерации, в том числе: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</si>
  <si>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Федерации,  на   2018  год</t>
  </si>
  <si>
    <t>ПРОЧИЕ БЕЗВОЗМЕЗДНЫЕ ПОСТУПЛЕНИЯ</t>
  </si>
  <si>
    <t>Прочие безвозмездные поступления в бюджеты городских округов</t>
  </si>
  <si>
    <t>на реализацию мероприятия "Модернизация и реконструкция объектов инженерной и коммунальной инфраструктуры в населенных пунктах городских округов Магаданской области" за счет средств внебюджетного фонда социально-экономического развития Магаданской области в условиях деятельности Особой экономической зоны, на 2018 год</t>
  </si>
  <si>
    <t xml:space="preserve"> для проведения кадастровых работ и межевания земельного участка для дальнейшего его предоставления в долгосрочную аренду ООО «НПО ЦОДИТ» для оказания услуг связи, мобильной связи, систем мониторинга, метео мероприятий и безопасности дорожного движения (ООО "Магаданская дорожная компания")</t>
  </si>
  <si>
    <t>на реализацию мероприятия "Развитие дворовой инфраструктуры муниципальных образований, расположенных на территории магаданской области ( в том числе на погашение кредиторской задолженности за проведенные мероприятия по благоустройству территорий муниципальных образований Магаданской области) за счет средств внебюджетного фонда социально-экономического развития Магаданской области в условиях деятельности Особой экономической зоны на 2018 год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</si>
  <si>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</si>
  <si>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</si>
  <si>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Сравнительная таблица по налоговым и неналоговым доходам  по проекту бюджета муниципального образования "Сусуманский городской округ" на 2019 год и уточненному бюджету на 2018 год.</t>
  </si>
  <si>
    <t>Финансовая помощь для организации и функционирования ДЮСШ в муниципальном образовании "Сусуманский городской округ"  (Сусуманзолото)</t>
  </si>
  <si>
    <t>Субсидии бюджетам городских округов на осуществление мероприятия "Субсидии муниципальным образованиям на оказание содействия в обеспечении организации электро-, тепло-, и водоснабжения населения, водоотведения, снабжения населения топливом, а также создание безопасных и благоприятных условий проживания граждан в 2018 году в  рамках реализации подпрограммы "Государственная поддержка коммунального хозяйства Магаданской области" на 2016-2020 годы" государственной программы Магаданской области "Обеспечение доступным и комфортным жильем жителей Магаданской области" на 2014-2020 годы"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</si>
  <si>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</si>
  <si>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2 02 25555 04 0000 151</t>
  </si>
  <si>
    <t>иные межбюджетные трансферы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2019 год</t>
  </si>
  <si>
    <t xml:space="preserve">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 государственной программы Магаданской области "Управление государственными финансами Магаданской области" на  2019 год</t>
  </si>
  <si>
    <t>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государственной программы Магаданской области "Управление государственными финансами Магаданской области"  на  2019 год</t>
  </si>
  <si>
    <t>Субсидии бюджетам городских округов на реализацию мероприятий подпрограммы "Развитие   библиотечного дела Магаданской области" на 2014-2021 годы" государственной программы Магаданской области "Развитие  культуры  и туризма Магаданской области" на 2014-2021 годы" на 2019 год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</si>
  <si>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 государственной программы Магаданской области "Развитие образования в Магаданской области"  на 2019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</si>
  <si>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на 2019 год</t>
  </si>
  <si>
    <t xml:space="preserve"> Субсидии бюджетам городских округов на приобретение школьных автобусов в рамках подпрограммы "Развитие общего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</si>
  <si>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 на 2019 год</t>
  </si>
  <si>
    <t>Субсидии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</si>
  <si>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"Формирование современной городской среды Магаданской области" на 2018-2022 годы"  на 2019 год</t>
  </si>
  <si>
    <t>Субвенции бюджетам городских округов  на осуществление полномочий по государственной регистрации актов гражданского состояния на 2019  год</t>
  </si>
  <si>
    <t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на 2019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</si>
  <si>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на 2019 год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</si>
  <si>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2019 год</t>
  </si>
  <si>
    <t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2019 год</t>
  </si>
  <si>
    <t>Субвенции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2019 год</t>
  </si>
  <si>
    <t xml:space="preserve">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</t>
  </si>
  <si>
    <t xml:space="preserve"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"Развитие социальной защиты населения Магаданской области» </t>
  </si>
  <si>
    <t>Субвенции 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2019 год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</si>
  <si>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"Развитие государственно-правовых институтов Магаданской области" на 2016-2021 годы" на 2019 год</t>
  </si>
  <si>
    <t>в рамках подпрограммы "Оказание государственных услуг в сфере культуры и отраслевого образования Магаданской области" на 2014-2021 годы" государственной программы Магаданской области "Развитие культуры и туризма  Магаданской области" на 2014-2021 годы"</t>
  </si>
  <si>
    <t xml:space="preserve">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</si>
  <si>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2018 год</t>
  </si>
  <si>
    <t>Субсидии бюджетам городских округов, предоставляемых в рамках реализации подпрограммы «Обеспечение процесса физической подготовки и спорта» на 2014-2020 годы» государственной программы Магаданской области «Развитие физической культуры и спорта в Магаданской области» на 2014-2020 годы»
 на 2018 год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</si>
  <si>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 в рамках подпрограммы "Развитие дополнительного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</si>
  <si>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2 02 25169 00 0000 150</t>
  </si>
  <si>
    <t xml:space="preserve">Субсидии бюджетам на обновление материально-технической базы для формирования у обучающихся современных технологических и гуманитарных навыков
</t>
  </si>
  <si>
    <t>2 02 25169 04 0000 150</t>
  </si>
  <si>
    <t xml:space="preserve"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
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</si>
  <si>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</si>
  <si>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Субсидии бюджетам городских округов на организацию и проведение областных универсальных совместных ярмарок в рамках подпрограммы " Развитие торговли на территории Магаданской области на 2019-2024 годы" государственной программы Магаданской области "Развитие  сельского хозяйства Магаданской области на 2014-2024 годы" на 2019 год</t>
  </si>
  <si>
    <t>Субсидии бюджетам городских округов, предоставляемые в рамках реализации подпрограммы "Дополнительное профессиональное образование лиц, замещающих муниципальные должности в Магаданской области" на 2017-2021 годы"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на 2017-2021 годы" на 2019 год</t>
  </si>
  <si>
    <t>2 02 25555 00 0000 150</t>
  </si>
  <si>
    <t>Субсидии бюджетам городских округов на реализацию мероприятий по обеспечению жильем молодых семей</t>
  </si>
  <si>
    <t>Cсубсидии бюджетам городских округов на организацию и проведение областных универсальных совместных ярмарок  в рамках подпрограммы "Развитие торговли
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2018 год</t>
  </si>
  <si>
    <t>Cсубсидии бюджетам городских округов на реализацию мероприятий поддержки развития малого и среднего предпринимательства в рамках подпрограммы "Развитие малого и среднего предпринимательства в Магаданской области" на 2014-2020 годы" в рамках государственной программы Магаданской области "Экономическое развитие и инновационная экономика Магаданской области" на 2014-2020 годы" на 2018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</si>
</sst>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#,##0.0_ ;\-#,##0.0\ "/>
    <numFmt numFmtId="180" formatCode="_-* #,##0.0_р_._-;\-* #,##0.0_р_._-;_-* &quot;-&quot;??_р_._-;_-@_-"/>
    <numFmt numFmtId="181" formatCode="_-* #,##0.0\ _р_._-;\-* #,##0.0\ _р_._-;_-* &quot;-&quot;?\ _р_._-;_-@_-"/>
    <numFmt numFmtId="182" formatCode="#,##0_ ;\-#,##0\ 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indexed="8"/>
      <name val="Times New Roman Cyr"/>
      <family val="1"/>
    </font>
    <font>
      <b/>
      <sz val="10"/>
      <color indexed="8"/>
      <name val="Times New Roman CYR"/>
      <family val="0"/>
    </font>
    <font>
      <b/>
      <sz val="11"/>
      <color indexed="8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Arial Cyr"/>
      <family val="0"/>
    </font>
    <font>
      <sz val="8.5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1"/>
      <color theme="1"/>
      <name val="Times New Roman Cyr"/>
      <family val="1"/>
    </font>
    <font>
      <b/>
      <sz val="10"/>
      <color theme="1"/>
      <name val="Times New Roman CYR"/>
      <family val="0"/>
    </font>
    <font>
      <b/>
      <sz val="11"/>
      <color theme="1"/>
      <name val="Times New Roman CYR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Arial Cyr"/>
      <family val="0"/>
    </font>
    <font>
      <sz val="8.5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>
      <alignment horizontal="left" wrapText="1" indent="2"/>
      <protection/>
    </xf>
    <xf numFmtId="49" fontId="37" fillId="0" borderId="2">
      <alignment horizontal="center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8" fillId="25" borderId="3" applyNumberFormat="0" applyAlignment="0" applyProtection="0"/>
    <xf numFmtId="0" fontId="39" fillId="26" borderId="4" applyNumberFormat="0" applyAlignment="0" applyProtection="0"/>
    <xf numFmtId="0" fontId="40" fillId="26" borderId="3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53" fillId="32" borderId="0" xfId="0" applyFont="1" applyFill="1" applyAlignment="1">
      <alignment/>
    </xf>
    <xf numFmtId="49" fontId="54" fillId="32" borderId="0" xfId="0" applyNumberFormat="1" applyFont="1" applyFill="1" applyBorder="1" applyAlignment="1">
      <alignment vertical="center" wrapText="1"/>
    </xf>
    <xf numFmtId="0" fontId="54" fillId="32" borderId="0" xfId="0" applyFont="1" applyFill="1" applyBorder="1" applyAlignment="1">
      <alignment vertical="center" wrapText="1"/>
    </xf>
    <xf numFmtId="177" fontId="54" fillId="32" borderId="0" xfId="0" applyNumberFormat="1" applyFont="1" applyFill="1" applyBorder="1" applyAlignment="1">
      <alignment vertical="center" wrapText="1"/>
    </xf>
    <xf numFmtId="177" fontId="53" fillId="32" borderId="0" xfId="0" applyNumberFormat="1" applyFont="1" applyFill="1" applyAlignment="1">
      <alignment/>
    </xf>
    <xf numFmtId="49" fontId="55" fillId="32" borderId="12" xfId="0" applyNumberFormat="1" applyFont="1" applyFill="1" applyBorder="1" applyAlignment="1">
      <alignment horizontal="center" vertical="center" wrapText="1"/>
    </xf>
    <xf numFmtId="0" fontId="55" fillId="32" borderId="12" xfId="0" applyFont="1" applyFill="1" applyBorder="1" applyAlignment="1">
      <alignment horizontal="center" vertical="center" wrapText="1"/>
    </xf>
    <xf numFmtId="49" fontId="56" fillId="32" borderId="12" xfId="0" applyNumberFormat="1" applyFont="1" applyFill="1" applyBorder="1" applyAlignment="1">
      <alignment horizontal="center" vertical="center" wrapText="1"/>
    </xf>
    <xf numFmtId="0" fontId="56" fillId="32" borderId="12" xfId="0" applyFont="1" applyFill="1" applyBorder="1" applyAlignment="1">
      <alignment horizontal="center" vertical="center" wrapText="1"/>
    </xf>
    <xf numFmtId="49" fontId="57" fillId="32" borderId="12" xfId="0" applyNumberFormat="1" applyFont="1" applyFill="1" applyBorder="1" applyAlignment="1">
      <alignment horizontal="center" vertical="center" wrapText="1"/>
    </xf>
    <xf numFmtId="0" fontId="57" fillId="32" borderId="12" xfId="0" applyFont="1" applyFill="1" applyBorder="1" applyAlignment="1">
      <alignment horizontal="left" vertical="center" wrapText="1"/>
    </xf>
    <xf numFmtId="177" fontId="57" fillId="32" borderId="12" xfId="0" applyNumberFormat="1" applyFont="1" applyFill="1" applyBorder="1" applyAlignment="1">
      <alignment horizontal="center" vertical="center" wrapText="1"/>
    </xf>
    <xf numFmtId="49" fontId="58" fillId="32" borderId="12" xfId="0" applyNumberFormat="1" applyFont="1" applyFill="1" applyBorder="1" applyAlignment="1">
      <alignment horizontal="center" vertical="center" wrapText="1"/>
    </xf>
    <xf numFmtId="0" fontId="58" fillId="32" borderId="12" xfId="0" applyFont="1" applyFill="1" applyBorder="1" applyAlignment="1">
      <alignment horizontal="left" vertical="center" wrapText="1"/>
    </xf>
    <xf numFmtId="177" fontId="58" fillId="32" borderId="12" xfId="0" applyNumberFormat="1" applyFont="1" applyFill="1" applyBorder="1" applyAlignment="1">
      <alignment horizontal="center" vertical="center" wrapText="1"/>
    </xf>
    <xf numFmtId="0" fontId="58" fillId="32" borderId="12" xfId="0" applyFont="1" applyFill="1" applyBorder="1" applyAlignment="1">
      <alignment wrapText="1"/>
    </xf>
    <xf numFmtId="0" fontId="58" fillId="32" borderId="12" xfId="44" applyFont="1" applyFill="1" applyBorder="1" applyAlignment="1" applyProtection="1">
      <alignment wrapText="1"/>
      <protection/>
    </xf>
    <xf numFmtId="1" fontId="57" fillId="32" borderId="12" xfId="0" applyNumberFormat="1" applyFont="1" applyFill="1" applyBorder="1" applyAlignment="1">
      <alignment horizontal="center" vertical="center" wrapText="1"/>
    </xf>
    <xf numFmtId="0" fontId="57" fillId="32" borderId="12" xfId="0" applyFont="1" applyFill="1" applyBorder="1" applyAlignment="1">
      <alignment vertical="center" wrapText="1"/>
    </xf>
    <xf numFmtId="0" fontId="58" fillId="32" borderId="12" xfId="0" applyFont="1" applyFill="1" applyBorder="1" applyAlignment="1">
      <alignment horizontal="center" vertical="center" wrapText="1"/>
    </xf>
    <xf numFmtId="0" fontId="58" fillId="32" borderId="12" xfId="0" applyFont="1" applyFill="1" applyBorder="1" applyAlignment="1">
      <alignment horizontal="center"/>
    </xf>
    <xf numFmtId="0" fontId="58" fillId="32" borderId="12" xfId="0" applyFont="1" applyFill="1" applyBorder="1" applyAlignment="1">
      <alignment horizontal="justify" vertical="center" wrapText="1"/>
    </xf>
    <xf numFmtId="49" fontId="58" fillId="32" borderId="12" xfId="34" applyNumberFormat="1" applyFont="1" applyFill="1" applyBorder="1" applyProtection="1">
      <alignment horizontal="center"/>
      <protection/>
    </xf>
    <xf numFmtId="0" fontId="58" fillId="32" borderId="12" xfId="0" applyFont="1" applyFill="1" applyBorder="1" applyAlignment="1">
      <alignment horizontal="center" vertical="top" wrapText="1"/>
    </xf>
    <xf numFmtId="0" fontId="58" fillId="32" borderId="12" xfId="0" applyFont="1" applyFill="1" applyBorder="1" applyAlignment="1">
      <alignment vertical="top" wrapText="1"/>
    </xf>
    <xf numFmtId="0" fontId="58" fillId="32" borderId="12" xfId="0" applyFont="1" applyFill="1" applyBorder="1" applyAlignment="1">
      <alignment horizontal="left" vertical="justify" wrapText="1"/>
    </xf>
    <xf numFmtId="0" fontId="58" fillId="32" borderId="12" xfId="0" applyFont="1" applyFill="1" applyBorder="1" applyAlignment="1">
      <alignment vertical="center" wrapText="1"/>
    </xf>
    <xf numFmtId="0" fontId="58" fillId="32" borderId="12" xfId="0" applyFont="1" applyFill="1" applyBorder="1" applyAlignment="1">
      <alignment vertical="center"/>
    </xf>
    <xf numFmtId="0" fontId="58" fillId="32" borderId="12" xfId="0" applyFont="1" applyFill="1" applyBorder="1" applyAlignment="1">
      <alignment horizontal="center" vertical="center"/>
    </xf>
    <xf numFmtId="0" fontId="57" fillId="32" borderId="12" xfId="0" applyFont="1" applyFill="1" applyBorder="1" applyAlignment="1">
      <alignment horizontal="center" vertical="center" wrapText="1"/>
    </xf>
    <xf numFmtId="0" fontId="57" fillId="32" borderId="12" xfId="0" applyFont="1" applyFill="1" applyBorder="1" applyAlignment="1">
      <alignment horizontal="justify" vertical="top" wrapText="1"/>
    </xf>
    <xf numFmtId="0" fontId="59" fillId="32" borderId="0" xfId="0" applyFont="1" applyFill="1" applyAlignment="1">
      <alignment/>
    </xf>
    <xf numFmtId="0" fontId="60" fillId="32" borderId="0" xfId="0" applyFont="1" applyFill="1" applyAlignment="1">
      <alignment/>
    </xf>
    <xf numFmtId="0" fontId="35" fillId="32" borderId="0" xfId="0" applyFont="1" applyFill="1" applyAlignment="1">
      <alignment/>
    </xf>
    <xf numFmtId="0" fontId="58" fillId="32" borderId="12" xfId="44" applyFont="1" applyFill="1" applyBorder="1" applyAlignment="1" applyProtection="1">
      <alignment vertical="center" wrapText="1"/>
      <protection/>
    </xf>
    <xf numFmtId="49" fontId="54" fillId="32" borderId="12" xfId="0" applyNumberFormat="1" applyFont="1" applyFill="1" applyBorder="1" applyAlignment="1">
      <alignment horizontal="right" vertical="center" wrapText="1"/>
    </xf>
    <xf numFmtId="177" fontId="58" fillId="32" borderId="12" xfId="0" applyNumberFormat="1" applyFont="1" applyFill="1" applyBorder="1" applyAlignment="1">
      <alignment horizontal="center" vertical="top" wrapText="1"/>
    </xf>
    <xf numFmtId="0" fontId="57" fillId="32" borderId="12" xfId="0" applyFont="1" applyFill="1" applyBorder="1" applyAlignment="1">
      <alignment horizontal="center"/>
    </xf>
    <xf numFmtId="0" fontId="58" fillId="32" borderId="12" xfId="0" applyNumberFormat="1" applyFont="1" applyFill="1" applyBorder="1" applyAlignment="1">
      <alignment wrapText="1"/>
    </xf>
    <xf numFmtId="0" fontId="58" fillId="32" borderId="12" xfId="0" applyNumberFormat="1" applyFont="1" applyFill="1" applyBorder="1" applyAlignment="1">
      <alignment horizontal="left" vertical="center" wrapText="1"/>
    </xf>
    <xf numFmtId="177" fontId="58" fillId="32" borderId="12" xfId="0" applyNumberFormat="1" applyFont="1" applyFill="1" applyBorder="1" applyAlignment="1">
      <alignment horizontal="center" wrapText="1"/>
    </xf>
    <xf numFmtId="49" fontId="58" fillId="32" borderId="12" xfId="0" applyNumberFormat="1" applyFont="1" applyFill="1" applyBorder="1" applyAlignment="1">
      <alignment vertical="center" wrapText="1"/>
    </xf>
    <xf numFmtId="49" fontId="58" fillId="32" borderId="0" xfId="0" applyNumberFormat="1" applyFont="1" applyFill="1" applyBorder="1" applyAlignment="1">
      <alignment vertical="center" wrapText="1"/>
    </xf>
    <xf numFmtId="0" fontId="57" fillId="32" borderId="0" xfId="0" applyFont="1" applyFill="1" applyBorder="1" applyAlignment="1">
      <alignment vertical="center" wrapText="1"/>
    </xf>
    <xf numFmtId="49" fontId="57" fillId="32" borderId="0" xfId="0" applyNumberFormat="1" applyFont="1" applyFill="1" applyBorder="1" applyAlignment="1">
      <alignment vertical="center" wrapText="1"/>
    </xf>
    <xf numFmtId="0" fontId="58" fillId="32" borderId="0" xfId="0" applyFont="1" applyFill="1" applyBorder="1" applyAlignment="1">
      <alignment vertical="center" wrapText="1"/>
    </xf>
    <xf numFmtId="0" fontId="58" fillId="32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justify" vertical="center"/>
    </xf>
    <xf numFmtId="0" fontId="4" fillId="0" borderId="0" xfId="0" applyFont="1" applyAlignment="1">
      <alignment wrapText="1"/>
    </xf>
    <xf numFmtId="0" fontId="57" fillId="32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44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>
      <alignment vertical="center" wrapText="1"/>
    </xf>
    <xf numFmtId="0" fontId="61" fillId="32" borderId="12" xfId="0" applyFont="1" applyFill="1" applyBorder="1" applyAlignment="1">
      <alignment/>
    </xf>
    <xf numFmtId="0" fontId="56" fillId="32" borderId="12" xfId="0" applyFont="1" applyFill="1" applyBorder="1" applyAlignment="1">
      <alignment horizontal="left" vertical="center" wrapText="1"/>
    </xf>
    <xf numFmtId="177" fontId="56" fillId="32" borderId="12" xfId="0" applyNumberFormat="1" applyFont="1" applyFill="1" applyBorder="1" applyAlignment="1">
      <alignment horizontal="center" vertical="center" wrapText="1"/>
    </xf>
    <xf numFmtId="177" fontId="57" fillId="32" borderId="12" xfId="0" applyNumberFormat="1" applyFont="1" applyFill="1" applyBorder="1" applyAlignment="1">
      <alignment horizontal="center" vertical="center"/>
    </xf>
    <xf numFmtId="177" fontId="58" fillId="32" borderId="12" xfId="0" applyNumberFormat="1" applyFont="1" applyFill="1" applyBorder="1" applyAlignment="1">
      <alignment horizontal="center" vertical="center"/>
    </xf>
    <xf numFmtId="0" fontId="58" fillId="32" borderId="12" xfId="0" applyNumberFormat="1" applyFont="1" applyFill="1" applyBorder="1" applyAlignment="1">
      <alignment vertical="center" wrapText="1"/>
    </xf>
    <xf numFmtId="0" fontId="57" fillId="32" borderId="12" xfId="0" applyFont="1" applyFill="1" applyBorder="1" applyAlignment="1">
      <alignment/>
    </xf>
    <xf numFmtId="179" fontId="58" fillId="32" borderId="12" xfId="63" applyNumberFormat="1" applyFont="1" applyFill="1" applyBorder="1" applyAlignment="1">
      <alignment horizontal="center" vertical="center" wrapText="1"/>
    </xf>
    <xf numFmtId="177" fontId="58" fillId="0" borderId="12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53" fillId="32" borderId="12" xfId="0" applyFont="1" applyFill="1" applyBorder="1" applyAlignment="1">
      <alignment vertical="center"/>
    </xf>
    <xf numFmtId="177" fontId="53" fillId="32" borderId="12" xfId="0" applyNumberFormat="1" applyFont="1" applyFill="1" applyBorder="1" applyAlignment="1">
      <alignment vertical="center"/>
    </xf>
    <xf numFmtId="49" fontId="57" fillId="32" borderId="0" xfId="0" applyNumberFormat="1" applyFont="1" applyFill="1" applyBorder="1" applyAlignment="1">
      <alignment vertical="center" wrapText="1"/>
    </xf>
    <xf numFmtId="0" fontId="62" fillId="32" borderId="0" xfId="0" applyFont="1" applyFill="1" applyBorder="1" applyAlignment="1">
      <alignment horizontal="right" vertical="top" wrapText="1"/>
    </xf>
    <xf numFmtId="0" fontId="62" fillId="32" borderId="0" xfId="0" applyFont="1" applyFill="1" applyBorder="1" applyAlignment="1">
      <alignment horizontal="right"/>
    </xf>
    <xf numFmtId="0" fontId="56" fillId="3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1" fillId="32" borderId="12" xfId="0" applyFont="1" applyFill="1" applyBorder="1" applyAlignment="1">
      <alignment horizontal="center" vertical="center"/>
    </xf>
    <xf numFmtId="0" fontId="61" fillId="32" borderId="13" xfId="0" applyFont="1" applyFill="1" applyBorder="1" applyAlignment="1">
      <alignment horizontal="center" vertical="center"/>
    </xf>
    <xf numFmtId="0" fontId="61" fillId="32" borderId="14" xfId="0" applyFont="1" applyFill="1" applyBorder="1" applyAlignment="1">
      <alignment horizontal="center" vertical="center"/>
    </xf>
    <xf numFmtId="0" fontId="55" fillId="32" borderId="13" xfId="0" applyFont="1" applyFill="1" applyBorder="1" applyAlignment="1">
      <alignment horizontal="center" vertical="center" wrapText="1"/>
    </xf>
    <xf numFmtId="0" fontId="55" fillId="32" borderId="14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view="pageBreakPreview" zoomScale="90" zoomScaleNormal="85" zoomScaleSheetLayoutView="90" zoomScalePageLayoutView="0" workbookViewId="0" topLeftCell="A61">
      <selection activeCell="B19" sqref="B9:B135"/>
    </sheetView>
  </sheetViews>
  <sheetFormatPr defaultColWidth="9.125" defaultRowHeight="12.75"/>
  <cols>
    <col min="1" max="1" width="22.50390625" style="1" customWidth="1"/>
    <col min="2" max="2" width="76.50390625" style="1" customWidth="1"/>
    <col min="3" max="3" width="12.375" style="1" customWidth="1"/>
    <col min="4" max="4" width="16.875" style="1" customWidth="1"/>
    <col min="5" max="16384" width="9.125" style="1" customWidth="1"/>
  </cols>
  <sheetData>
    <row r="1" spans="1:3" ht="13.5" customHeight="1">
      <c r="A1" s="72" t="s">
        <v>121</v>
      </c>
      <c r="B1" s="72"/>
      <c r="C1" s="72"/>
    </row>
    <row r="2" spans="1:3" ht="13.5" customHeight="1">
      <c r="A2" s="73" t="s">
        <v>183</v>
      </c>
      <c r="B2" s="73"/>
      <c r="C2" s="73"/>
    </row>
    <row r="3" spans="1:3" ht="13.5" customHeight="1">
      <c r="A3" s="73" t="s">
        <v>182</v>
      </c>
      <c r="B3" s="73"/>
      <c r="C3" s="73"/>
    </row>
    <row r="4" spans="1:3" ht="13.5" customHeight="1">
      <c r="A4" s="73" t="s">
        <v>184</v>
      </c>
      <c r="B4" s="73"/>
      <c r="C4" s="73"/>
    </row>
    <row r="5" spans="1:3" ht="21" customHeight="1">
      <c r="A5" s="74" t="s">
        <v>181</v>
      </c>
      <c r="B5" s="74"/>
      <c r="C5" s="74"/>
    </row>
    <row r="6" spans="1:3" ht="13.5">
      <c r="A6" s="2"/>
      <c r="B6" s="3"/>
      <c r="C6" s="4"/>
    </row>
    <row r="7" spans="1:3" ht="40.5" customHeight="1">
      <c r="A7" s="6" t="s">
        <v>51</v>
      </c>
      <c r="B7" s="7" t="s">
        <v>52</v>
      </c>
      <c r="C7" s="7" t="s">
        <v>180</v>
      </c>
    </row>
    <row r="8" spans="1:3" ht="17.25" customHeight="1">
      <c r="A8" s="8">
        <v>1</v>
      </c>
      <c r="B8" s="9">
        <v>2</v>
      </c>
      <c r="C8" s="9">
        <v>3</v>
      </c>
    </row>
    <row r="9" spans="1:3" ht="17.25" customHeight="1">
      <c r="A9" s="10" t="s">
        <v>53</v>
      </c>
      <c r="B9" s="11" t="s">
        <v>48</v>
      </c>
      <c r="C9" s="12">
        <f>C10+C16+C21+C32+C40+C43+C49+C56+C63</f>
        <v>272541</v>
      </c>
    </row>
    <row r="10" spans="1:4" ht="17.25" customHeight="1">
      <c r="A10" s="10" t="s">
        <v>54</v>
      </c>
      <c r="B10" s="11" t="s">
        <v>55</v>
      </c>
      <c r="C10" s="12">
        <f>C11</f>
        <v>211368</v>
      </c>
      <c r="D10" s="5"/>
    </row>
    <row r="11" spans="1:4" ht="17.25" customHeight="1">
      <c r="A11" s="13" t="s">
        <v>73</v>
      </c>
      <c r="B11" s="14" t="s">
        <v>74</v>
      </c>
      <c r="C11" s="15">
        <f>C12+C13+C14+C15</f>
        <v>211368</v>
      </c>
      <c r="D11" s="5"/>
    </row>
    <row r="12" spans="1:4" ht="64.5" customHeight="1">
      <c r="A12" s="13" t="s">
        <v>92</v>
      </c>
      <c r="B12" s="51" t="s">
        <v>151</v>
      </c>
      <c r="C12" s="15">
        <f>208197.6+1243.4</f>
        <v>209441</v>
      </c>
      <c r="D12" s="5"/>
    </row>
    <row r="13" spans="1:3" ht="90.75" customHeight="1">
      <c r="A13" s="13" t="s">
        <v>77</v>
      </c>
      <c r="B13" s="51" t="s">
        <v>152</v>
      </c>
      <c r="C13" s="15">
        <v>209</v>
      </c>
    </row>
    <row r="14" spans="1:3" ht="31.5" customHeight="1">
      <c r="A14" s="13" t="s">
        <v>99</v>
      </c>
      <c r="B14" s="52" t="s">
        <v>103</v>
      </c>
      <c r="C14" s="15">
        <v>2</v>
      </c>
    </row>
    <row r="15" spans="1:3" ht="72.75" customHeight="1">
      <c r="A15" s="13" t="s">
        <v>3</v>
      </c>
      <c r="B15" s="51" t="s">
        <v>153</v>
      </c>
      <c r="C15" s="15">
        <v>1716</v>
      </c>
    </row>
    <row r="16" spans="1:3" ht="28.5" customHeight="1">
      <c r="A16" s="18" t="s">
        <v>107</v>
      </c>
      <c r="B16" s="19" t="s">
        <v>0</v>
      </c>
      <c r="C16" s="12">
        <f>C17</f>
        <v>7614.400000000001</v>
      </c>
    </row>
    <row r="17" spans="1:3" ht="28.5" customHeight="1">
      <c r="A17" s="20" t="s">
        <v>106</v>
      </c>
      <c r="B17" s="16" t="s">
        <v>105</v>
      </c>
      <c r="C17" s="15">
        <f>C18+C19+C20</f>
        <v>7614.400000000001</v>
      </c>
    </row>
    <row r="18" spans="1:3" ht="63" customHeight="1">
      <c r="A18" s="20" t="s">
        <v>112</v>
      </c>
      <c r="B18" s="51" t="s">
        <v>116</v>
      </c>
      <c r="C18" s="15">
        <v>2761.3</v>
      </c>
    </row>
    <row r="19" spans="1:3" ht="74.25" customHeight="1">
      <c r="A19" s="20" t="s">
        <v>113</v>
      </c>
      <c r="B19" s="51" t="s">
        <v>6</v>
      </c>
      <c r="C19" s="15">
        <v>19.3</v>
      </c>
    </row>
    <row r="20" spans="1:3" ht="66" customHeight="1">
      <c r="A20" s="20" t="s">
        <v>114</v>
      </c>
      <c r="B20" s="51" t="s">
        <v>7</v>
      </c>
      <c r="C20" s="15">
        <v>4833.8</v>
      </c>
    </row>
    <row r="21" spans="1:3" ht="15" customHeight="1">
      <c r="A21" s="10" t="s">
        <v>56</v>
      </c>
      <c r="B21" s="11" t="s">
        <v>57</v>
      </c>
      <c r="C21" s="12">
        <f>C22+C28+C30</f>
        <v>20885</v>
      </c>
    </row>
    <row r="22" spans="1:3" ht="15" customHeight="1">
      <c r="A22" s="21" t="s">
        <v>129</v>
      </c>
      <c r="B22" s="22" t="s">
        <v>130</v>
      </c>
      <c r="C22" s="15">
        <f>C23+C25+C27</f>
        <v>5792</v>
      </c>
    </row>
    <row r="23" spans="1:3" ht="32.25" customHeight="1">
      <c r="A23" s="20" t="s">
        <v>131</v>
      </c>
      <c r="B23" s="51" t="s">
        <v>132</v>
      </c>
      <c r="C23" s="15">
        <f>C24</f>
        <v>4532</v>
      </c>
    </row>
    <row r="24" spans="1:3" ht="28.5" customHeight="1">
      <c r="A24" s="20" t="s">
        <v>133</v>
      </c>
      <c r="B24" s="51" t="s">
        <v>132</v>
      </c>
      <c r="C24" s="15">
        <v>4532</v>
      </c>
    </row>
    <row r="25" spans="1:3" ht="28.5" customHeight="1">
      <c r="A25" s="23" t="s">
        <v>142</v>
      </c>
      <c r="B25" s="51" t="s">
        <v>154</v>
      </c>
      <c r="C25" s="15">
        <f>C26</f>
        <v>1048</v>
      </c>
    </row>
    <row r="26" spans="1:3" ht="29.25" customHeight="1">
      <c r="A26" s="23" t="s">
        <v>143</v>
      </c>
      <c r="B26" s="51" t="s">
        <v>155</v>
      </c>
      <c r="C26" s="15">
        <v>1048</v>
      </c>
    </row>
    <row r="27" spans="1:3" ht="33" customHeight="1">
      <c r="A27" s="23" t="s">
        <v>144</v>
      </c>
      <c r="B27" s="51" t="s">
        <v>156</v>
      </c>
      <c r="C27" s="15">
        <v>212</v>
      </c>
    </row>
    <row r="28" spans="1:3" ht="15" customHeight="1">
      <c r="A28" s="20" t="s">
        <v>96</v>
      </c>
      <c r="B28" s="14" t="s">
        <v>75</v>
      </c>
      <c r="C28" s="15">
        <f>C29</f>
        <v>14485</v>
      </c>
    </row>
    <row r="29" spans="1:3" ht="15" customHeight="1">
      <c r="A29" s="20" t="s">
        <v>95</v>
      </c>
      <c r="B29" s="14" t="s">
        <v>75</v>
      </c>
      <c r="C29" s="15">
        <v>14485</v>
      </c>
    </row>
    <row r="30" spans="1:3" ht="15" customHeight="1">
      <c r="A30" s="24" t="s">
        <v>126</v>
      </c>
      <c r="B30" s="25" t="s">
        <v>127</v>
      </c>
      <c r="C30" s="15">
        <f>C31</f>
        <v>608</v>
      </c>
    </row>
    <row r="31" spans="1:3" ht="15" customHeight="1">
      <c r="A31" s="24" t="s">
        <v>128</v>
      </c>
      <c r="B31" s="25" t="s">
        <v>127</v>
      </c>
      <c r="C31" s="15">
        <v>608</v>
      </c>
    </row>
    <row r="32" spans="1:3" ht="17.25" customHeight="1">
      <c r="A32" s="10" t="s">
        <v>58</v>
      </c>
      <c r="B32" s="11" t="s">
        <v>59</v>
      </c>
      <c r="C32" s="12">
        <f>C33+C35</f>
        <v>2949</v>
      </c>
    </row>
    <row r="33" spans="1:3" ht="17.25" customHeight="1">
      <c r="A33" s="13" t="s">
        <v>109</v>
      </c>
      <c r="B33" s="26" t="s">
        <v>108</v>
      </c>
      <c r="C33" s="15">
        <f>C34</f>
        <v>945</v>
      </c>
    </row>
    <row r="34" spans="1:3" ht="30.75" customHeight="1">
      <c r="A34" s="21" t="s">
        <v>9</v>
      </c>
      <c r="B34" s="16" t="s">
        <v>8</v>
      </c>
      <c r="C34" s="15">
        <v>945</v>
      </c>
    </row>
    <row r="35" spans="1:3" ht="14.25" customHeight="1">
      <c r="A35" s="13" t="s">
        <v>50</v>
      </c>
      <c r="B35" s="14" t="s">
        <v>76</v>
      </c>
      <c r="C35" s="15">
        <f>C36+C38</f>
        <v>2004</v>
      </c>
    </row>
    <row r="36" spans="1:3" ht="14.25" customHeight="1">
      <c r="A36" s="21" t="s">
        <v>11</v>
      </c>
      <c r="B36" s="27" t="s">
        <v>10</v>
      </c>
      <c r="C36" s="15">
        <f>C37</f>
        <v>1884</v>
      </c>
    </row>
    <row r="37" spans="1:3" ht="30" customHeight="1">
      <c r="A37" s="21" t="s">
        <v>13</v>
      </c>
      <c r="B37" s="27" t="s">
        <v>12</v>
      </c>
      <c r="C37" s="15">
        <v>1884</v>
      </c>
    </row>
    <row r="38" spans="1:3" ht="16.5" customHeight="1">
      <c r="A38" s="21" t="s">
        <v>15</v>
      </c>
      <c r="B38" s="28" t="s">
        <v>14</v>
      </c>
      <c r="C38" s="15">
        <f>C39</f>
        <v>120</v>
      </c>
    </row>
    <row r="39" spans="1:3" ht="28.5" customHeight="1">
      <c r="A39" s="21" t="s">
        <v>17</v>
      </c>
      <c r="B39" s="27" t="s">
        <v>16</v>
      </c>
      <c r="C39" s="15">
        <v>120</v>
      </c>
    </row>
    <row r="40" spans="1:3" ht="16.5" customHeight="1">
      <c r="A40" s="10" t="s">
        <v>60</v>
      </c>
      <c r="B40" s="11" t="s">
        <v>49</v>
      </c>
      <c r="C40" s="12">
        <f>C41</f>
        <v>1576</v>
      </c>
    </row>
    <row r="41" spans="1:3" ht="31.5" customHeight="1">
      <c r="A41" s="13" t="s">
        <v>81</v>
      </c>
      <c r="B41" s="14" t="s">
        <v>82</v>
      </c>
      <c r="C41" s="15">
        <f>C42</f>
        <v>1576</v>
      </c>
    </row>
    <row r="42" spans="1:3" ht="38.25" customHeight="1">
      <c r="A42" s="13" t="s">
        <v>78</v>
      </c>
      <c r="B42" s="14" t="s">
        <v>43</v>
      </c>
      <c r="C42" s="15">
        <v>1576</v>
      </c>
    </row>
    <row r="43" spans="1:3" ht="31.5" customHeight="1">
      <c r="A43" s="10" t="s">
        <v>61</v>
      </c>
      <c r="B43" s="11" t="s">
        <v>62</v>
      </c>
      <c r="C43" s="12">
        <f>C44</f>
        <v>24812</v>
      </c>
    </row>
    <row r="44" spans="1:3" ht="60" customHeight="1">
      <c r="A44" s="13" t="s">
        <v>63</v>
      </c>
      <c r="B44" s="14" t="s">
        <v>157</v>
      </c>
      <c r="C44" s="15">
        <f>C45+C47</f>
        <v>24812</v>
      </c>
    </row>
    <row r="45" spans="1:3" ht="44.25" customHeight="1">
      <c r="A45" s="13" t="s">
        <v>64</v>
      </c>
      <c r="B45" s="14" t="s">
        <v>91</v>
      </c>
      <c r="C45" s="15">
        <f>C46</f>
        <v>9500</v>
      </c>
    </row>
    <row r="46" spans="1:3" ht="60" customHeight="1">
      <c r="A46" s="29" t="s">
        <v>19</v>
      </c>
      <c r="B46" s="25" t="s">
        <v>18</v>
      </c>
      <c r="C46" s="15">
        <v>9500</v>
      </c>
    </row>
    <row r="47" spans="1:3" ht="29.25" customHeight="1">
      <c r="A47" s="13" t="s">
        <v>119</v>
      </c>
      <c r="B47" s="14" t="s">
        <v>120</v>
      </c>
      <c r="C47" s="15">
        <f>C48</f>
        <v>15312</v>
      </c>
    </row>
    <row r="48" spans="1:3" ht="29.25" customHeight="1">
      <c r="A48" s="21" t="s">
        <v>21</v>
      </c>
      <c r="B48" s="53" t="s">
        <v>20</v>
      </c>
      <c r="C48" s="15">
        <v>15312</v>
      </c>
    </row>
    <row r="49" spans="1:3" ht="18.75" customHeight="1">
      <c r="A49" s="10" t="s">
        <v>65</v>
      </c>
      <c r="B49" s="11" t="s">
        <v>66</v>
      </c>
      <c r="C49" s="12">
        <f>C50</f>
        <v>1139.6</v>
      </c>
    </row>
    <row r="50" spans="1:3" ht="18.75" customHeight="1">
      <c r="A50" s="13" t="s">
        <v>71</v>
      </c>
      <c r="B50" s="14" t="s">
        <v>72</v>
      </c>
      <c r="C50" s="15">
        <f>C51+C52+C53</f>
        <v>1139.6</v>
      </c>
    </row>
    <row r="51" spans="1:3" ht="27">
      <c r="A51" s="13" t="s">
        <v>101</v>
      </c>
      <c r="B51" s="25" t="s">
        <v>23</v>
      </c>
      <c r="C51" s="15">
        <v>359.7</v>
      </c>
    </row>
    <row r="52" spans="1:3" ht="13.5">
      <c r="A52" s="13" t="s">
        <v>102</v>
      </c>
      <c r="B52" s="25" t="s">
        <v>22</v>
      </c>
      <c r="C52" s="15">
        <v>463.1</v>
      </c>
    </row>
    <row r="53" spans="1:3" ht="13.5">
      <c r="A53" s="13" t="s">
        <v>149</v>
      </c>
      <c r="B53" s="47" t="s">
        <v>100</v>
      </c>
      <c r="C53" s="15">
        <f>C54+C55</f>
        <v>316.8</v>
      </c>
    </row>
    <row r="54" spans="1:3" ht="13.5">
      <c r="A54" s="48" t="s">
        <v>145</v>
      </c>
      <c r="B54" s="49" t="s">
        <v>147</v>
      </c>
      <c r="C54" s="15">
        <v>282.7</v>
      </c>
    </row>
    <row r="55" spans="1:3" ht="13.5">
      <c r="A55" s="48" t="s">
        <v>146</v>
      </c>
      <c r="B55" s="49" t="s">
        <v>148</v>
      </c>
      <c r="C55" s="15">
        <v>34.1</v>
      </c>
    </row>
    <row r="56" spans="1:3" ht="27">
      <c r="A56" s="30" t="s">
        <v>111</v>
      </c>
      <c r="B56" s="31" t="s">
        <v>110</v>
      </c>
      <c r="C56" s="12">
        <f>C57+C60</f>
        <v>505</v>
      </c>
    </row>
    <row r="57" spans="1:3" ht="54.75">
      <c r="A57" s="24" t="s">
        <v>24</v>
      </c>
      <c r="B57" s="25" t="s">
        <v>25</v>
      </c>
      <c r="C57" s="15">
        <f>C58</f>
        <v>500</v>
      </c>
    </row>
    <row r="58" spans="1:3" ht="60" customHeight="1">
      <c r="A58" s="24" t="s">
        <v>26</v>
      </c>
      <c r="B58" s="25" t="s">
        <v>27</v>
      </c>
      <c r="C58" s="15">
        <f>C59</f>
        <v>500</v>
      </c>
    </row>
    <row r="59" spans="1:3" ht="63.75" customHeight="1">
      <c r="A59" s="24" t="s">
        <v>28</v>
      </c>
      <c r="B59" s="25" t="s">
        <v>29</v>
      </c>
      <c r="C59" s="15">
        <v>500</v>
      </c>
    </row>
    <row r="60" spans="1:3" ht="27">
      <c r="A60" s="20" t="s">
        <v>122</v>
      </c>
      <c r="B60" s="25" t="s">
        <v>123</v>
      </c>
      <c r="C60" s="15">
        <f>C61</f>
        <v>5</v>
      </c>
    </row>
    <row r="61" spans="1:3" ht="27">
      <c r="A61" s="20" t="s">
        <v>124</v>
      </c>
      <c r="B61" s="25" t="s">
        <v>125</v>
      </c>
      <c r="C61" s="15">
        <f>C62</f>
        <v>5</v>
      </c>
    </row>
    <row r="62" spans="1:3" ht="33" customHeight="1">
      <c r="A62" s="24" t="s">
        <v>30</v>
      </c>
      <c r="B62" s="25" t="s">
        <v>31</v>
      </c>
      <c r="C62" s="15">
        <v>5</v>
      </c>
    </row>
    <row r="63" spans="1:3" ht="19.5" customHeight="1">
      <c r="A63" s="10" t="s">
        <v>84</v>
      </c>
      <c r="B63" s="11" t="s">
        <v>85</v>
      </c>
      <c r="C63" s="12">
        <f>C64+C66+C71+C72+C74+C76</f>
        <v>1692</v>
      </c>
    </row>
    <row r="64" spans="1:6" s="32" customFormat="1" ht="27">
      <c r="A64" s="10" t="s">
        <v>88</v>
      </c>
      <c r="B64" s="11" t="s">
        <v>90</v>
      </c>
      <c r="C64" s="12">
        <f>C65</f>
        <v>86</v>
      </c>
      <c r="F64" s="33"/>
    </row>
    <row r="65" spans="1:6" s="32" customFormat="1" ht="60.75" customHeight="1">
      <c r="A65" s="13" t="s">
        <v>93</v>
      </c>
      <c r="B65" s="16" t="s">
        <v>224</v>
      </c>
      <c r="C65" s="15">
        <v>86</v>
      </c>
      <c r="F65" s="34"/>
    </row>
    <row r="66" spans="1:3" ht="89.25" customHeight="1">
      <c r="A66" s="10" t="s">
        <v>115</v>
      </c>
      <c r="B66" s="54" t="s">
        <v>33</v>
      </c>
      <c r="C66" s="12">
        <f>C67+C68+C69</f>
        <v>590</v>
      </c>
    </row>
    <row r="67" spans="1:3" ht="33.75" customHeight="1">
      <c r="A67" s="13" t="s">
        <v>89</v>
      </c>
      <c r="B67" s="35" t="s">
        <v>34</v>
      </c>
      <c r="C67" s="15">
        <v>500</v>
      </c>
    </row>
    <row r="68" spans="1:3" ht="30.75" customHeight="1">
      <c r="A68" s="36" t="s">
        <v>4</v>
      </c>
      <c r="B68" s="27" t="s">
        <v>158</v>
      </c>
      <c r="C68" s="15">
        <v>85</v>
      </c>
    </row>
    <row r="69" spans="1:3" ht="22.5" customHeight="1">
      <c r="A69" s="36" t="s">
        <v>139</v>
      </c>
      <c r="B69" s="27" t="s">
        <v>140</v>
      </c>
      <c r="C69" s="15">
        <f>C70</f>
        <v>5</v>
      </c>
    </row>
    <row r="70" spans="1:3" ht="35.25" customHeight="1">
      <c r="A70" s="21" t="s">
        <v>134</v>
      </c>
      <c r="B70" s="17" t="s">
        <v>135</v>
      </c>
      <c r="C70" s="15">
        <v>5</v>
      </c>
    </row>
    <row r="71" spans="1:3" ht="45" customHeight="1">
      <c r="A71" s="13" t="s">
        <v>42</v>
      </c>
      <c r="B71" s="27" t="s">
        <v>37</v>
      </c>
      <c r="C71" s="15">
        <v>190</v>
      </c>
    </row>
    <row r="72" spans="1:3" ht="39.75" customHeight="1">
      <c r="A72" s="13" t="s">
        <v>136</v>
      </c>
      <c r="B72" s="27" t="s">
        <v>137</v>
      </c>
      <c r="C72" s="15">
        <f>C73</f>
        <v>20</v>
      </c>
    </row>
    <row r="73" spans="1:3" ht="30.75" customHeight="1">
      <c r="A73" s="13" t="s">
        <v>98</v>
      </c>
      <c r="B73" s="22" t="s">
        <v>159</v>
      </c>
      <c r="C73" s="15">
        <v>20</v>
      </c>
    </row>
    <row r="74" spans="1:3" ht="30.75" customHeight="1">
      <c r="A74" s="55" t="s">
        <v>185</v>
      </c>
      <c r="B74" s="56" t="s">
        <v>186</v>
      </c>
      <c r="C74" s="15">
        <f>C75</f>
        <v>200</v>
      </c>
    </row>
    <row r="75" spans="1:3" ht="30.75" customHeight="1">
      <c r="A75" s="55" t="s">
        <v>187</v>
      </c>
      <c r="B75" s="57" t="s">
        <v>188</v>
      </c>
      <c r="C75" s="15">
        <v>200</v>
      </c>
    </row>
    <row r="76" spans="1:3" ht="31.5" customHeight="1">
      <c r="A76" s="13" t="s">
        <v>44</v>
      </c>
      <c r="B76" s="14" t="s">
        <v>45</v>
      </c>
      <c r="C76" s="15">
        <f>C77</f>
        <v>606</v>
      </c>
    </row>
    <row r="77" spans="1:12" ht="32.25" customHeight="1">
      <c r="A77" s="20" t="s">
        <v>35</v>
      </c>
      <c r="B77" s="25" t="s">
        <v>36</v>
      </c>
      <c r="C77" s="15">
        <v>606</v>
      </c>
      <c r="L77" s="5"/>
    </row>
    <row r="78" spans="1:4" ht="20.25" customHeight="1">
      <c r="A78" s="10" t="s">
        <v>67</v>
      </c>
      <c r="B78" s="11" t="s">
        <v>79</v>
      </c>
      <c r="C78" s="12">
        <f>C79</f>
        <v>402005.19999999995</v>
      </c>
      <c r="D78" s="5"/>
    </row>
    <row r="79" spans="1:3" ht="27">
      <c r="A79" s="10" t="s">
        <v>80</v>
      </c>
      <c r="B79" s="11" t="s">
        <v>68</v>
      </c>
      <c r="C79" s="12">
        <f>C80+C87+C107+C129</f>
        <v>402005.19999999995</v>
      </c>
    </row>
    <row r="80" spans="1:4" ht="13.5">
      <c r="A80" s="10" t="s">
        <v>160</v>
      </c>
      <c r="B80" s="11" t="s">
        <v>138</v>
      </c>
      <c r="C80" s="12">
        <f>C81</f>
        <v>174789</v>
      </c>
      <c r="D80" s="5"/>
    </row>
    <row r="81" spans="1:3" ht="13.5">
      <c r="A81" s="21" t="s">
        <v>161</v>
      </c>
      <c r="B81" s="14" t="s">
        <v>46</v>
      </c>
      <c r="C81" s="15">
        <f>C82+C85</f>
        <v>174789</v>
      </c>
    </row>
    <row r="82" spans="1:3" ht="33" customHeight="1">
      <c r="A82" s="21" t="s">
        <v>162</v>
      </c>
      <c r="B82" s="27" t="s">
        <v>38</v>
      </c>
      <c r="C82" s="15">
        <f>C84</f>
        <v>173761</v>
      </c>
    </row>
    <row r="83" spans="1:3" ht="22.5" customHeight="1">
      <c r="A83" s="20"/>
      <c r="B83" s="14" t="s">
        <v>86</v>
      </c>
      <c r="C83" s="15"/>
    </row>
    <row r="84" spans="1:3" ht="75" customHeight="1">
      <c r="A84" s="20"/>
      <c r="B84" s="14" t="s">
        <v>227</v>
      </c>
      <c r="C84" s="15">
        <v>173761</v>
      </c>
    </row>
    <row r="85" spans="1:3" ht="27">
      <c r="A85" s="21" t="s">
        <v>162</v>
      </c>
      <c r="B85" s="27" t="s">
        <v>150</v>
      </c>
      <c r="C85" s="15">
        <f>C86</f>
        <v>1028</v>
      </c>
    </row>
    <row r="86" spans="1:3" ht="74.25" customHeight="1">
      <c r="A86" s="24"/>
      <c r="B86" s="25" t="s">
        <v>228</v>
      </c>
      <c r="C86" s="37">
        <v>1028</v>
      </c>
    </row>
    <row r="87" spans="1:3" ht="27">
      <c r="A87" s="38" t="s">
        <v>163</v>
      </c>
      <c r="B87" s="11" t="s">
        <v>164</v>
      </c>
      <c r="C87" s="12">
        <f>C88+C92+C96</f>
        <v>11180.900000000001</v>
      </c>
    </row>
    <row r="88" spans="1:3" ht="54.75">
      <c r="A88" s="21" t="s">
        <v>251</v>
      </c>
      <c r="B88" s="14" t="s">
        <v>252</v>
      </c>
      <c r="C88" s="15">
        <f>C89</f>
        <v>1168.2</v>
      </c>
    </row>
    <row r="89" spans="1:3" ht="54.75">
      <c r="A89" s="68" t="s">
        <v>253</v>
      </c>
      <c r="B89" s="14" t="s">
        <v>254</v>
      </c>
      <c r="C89" s="15">
        <f>C91</f>
        <v>1168.2</v>
      </c>
    </row>
    <row r="90" spans="1:3" ht="13.5">
      <c r="A90" s="21"/>
      <c r="B90" s="14" t="s">
        <v>70</v>
      </c>
      <c r="C90" s="15"/>
    </row>
    <row r="91" spans="1:3" ht="74.25" customHeight="1">
      <c r="A91" s="21"/>
      <c r="B91" s="14" t="s">
        <v>250</v>
      </c>
      <c r="C91" s="15">
        <v>1168.2</v>
      </c>
    </row>
    <row r="92" spans="1:3" ht="55.5" customHeight="1">
      <c r="A92" s="21" t="s">
        <v>258</v>
      </c>
      <c r="B92" s="14" t="s">
        <v>202</v>
      </c>
      <c r="C92" s="15">
        <f>C93</f>
        <v>3075.6</v>
      </c>
    </row>
    <row r="93" spans="1:3" ht="60" customHeight="1">
      <c r="A93" s="21" t="s">
        <v>225</v>
      </c>
      <c r="B93" s="14" t="s">
        <v>203</v>
      </c>
      <c r="C93" s="15">
        <f>C95</f>
        <v>3075.6</v>
      </c>
    </row>
    <row r="94" spans="1:3" ht="13.5">
      <c r="A94" s="21"/>
      <c r="B94" s="14" t="s">
        <v>86</v>
      </c>
      <c r="C94" s="15"/>
    </row>
    <row r="95" spans="1:3" ht="69">
      <c r="A95" s="21"/>
      <c r="B95" s="14" t="s">
        <v>235</v>
      </c>
      <c r="C95" s="15">
        <v>3075.6</v>
      </c>
    </row>
    <row r="96" spans="1:3" ht="13.5">
      <c r="A96" s="21" t="s">
        <v>165</v>
      </c>
      <c r="B96" s="14" t="s">
        <v>69</v>
      </c>
      <c r="C96" s="15">
        <f>C97</f>
        <v>6937.1</v>
      </c>
    </row>
    <row r="97" spans="1:3" ht="13.5">
      <c r="A97" s="21" t="s">
        <v>166</v>
      </c>
      <c r="B97" s="25" t="s">
        <v>39</v>
      </c>
      <c r="C97" s="37">
        <f>SUM(C99:C106)</f>
        <v>6937.1</v>
      </c>
    </row>
    <row r="98" spans="1:3" ht="13.5">
      <c r="A98" s="20"/>
      <c r="B98" s="14" t="s">
        <v>70</v>
      </c>
      <c r="C98" s="15"/>
    </row>
    <row r="99" spans="1:3" ht="75" customHeight="1">
      <c r="A99" s="20"/>
      <c r="B99" s="14" t="s">
        <v>230</v>
      </c>
      <c r="C99" s="15">
        <v>2825.1</v>
      </c>
    </row>
    <row r="100" spans="1:3" ht="67.5" customHeight="1">
      <c r="A100" s="20"/>
      <c r="B100" s="14" t="s">
        <v>229</v>
      </c>
      <c r="C100" s="66">
        <v>41.4</v>
      </c>
    </row>
    <row r="101" spans="1:3" ht="69" customHeight="1">
      <c r="A101" s="20"/>
      <c r="B101" s="39" t="s">
        <v>231</v>
      </c>
      <c r="C101" s="41">
        <v>1330.3</v>
      </c>
    </row>
    <row r="102" spans="1:3" ht="60" customHeight="1">
      <c r="A102" s="20"/>
      <c r="B102" s="39" t="s">
        <v>232</v>
      </c>
      <c r="C102" s="41">
        <v>1636.4</v>
      </c>
    </row>
    <row r="103" spans="1:3" ht="76.5" customHeight="1">
      <c r="A103" s="20"/>
      <c r="B103" s="39" t="s">
        <v>233</v>
      </c>
      <c r="C103" s="41">
        <v>510.9</v>
      </c>
    </row>
    <row r="104" spans="1:3" ht="138.75" customHeight="1">
      <c r="A104" s="20"/>
      <c r="B104" s="39" t="s">
        <v>234</v>
      </c>
      <c r="C104" s="41">
        <v>122</v>
      </c>
    </row>
    <row r="105" spans="1:3" ht="91.5" customHeight="1">
      <c r="A105" s="20"/>
      <c r="B105" s="39" t="s">
        <v>257</v>
      </c>
      <c r="C105" s="41">
        <v>35</v>
      </c>
    </row>
    <row r="106" spans="1:3" ht="83.25" customHeight="1">
      <c r="A106" s="20"/>
      <c r="B106" s="39" t="s">
        <v>256</v>
      </c>
      <c r="C106" s="41">
        <v>436</v>
      </c>
    </row>
    <row r="107" spans="1:4" ht="13.5">
      <c r="A107" s="38" t="s">
        <v>167</v>
      </c>
      <c r="B107" s="11" t="s">
        <v>141</v>
      </c>
      <c r="C107" s="12">
        <f>C108+C123+C126</f>
        <v>202187.89999999997</v>
      </c>
      <c r="D107" s="5"/>
    </row>
    <row r="108" spans="1:3" ht="27">
      <c r="A108" s="21" t="s">
        <v>168</v>
      </c>
      <c r="B108" s="14" t="s">
        <v>87</v>
      </c>
      <c r="C108" s="15">
        <f>C109</f>
        <v>199638.19999999998</v>
      </c>
    </row>
    <row r="109" spans="1:3" ht="27">
      <c r="A109" s="21" t="s">
        <v>169</v>
      </c>
      <c r="B109" s="25" t="s">
        <v>40</v>
      </c>
      <c r="C109" s="37">
        <f>C111+C112+C113+C114+C115+C116+C119+C120+C121+C122</f>
        <v>199638.19999999998</v>
      </c>
    </row>
    <row r="110" spans="1:3" ht="13.5">
      <c r="A110" s="13"/>
      <c r="B110" s="14" t="s">
        <v>86</v>
      </c>
      <c r="C110" s="15"/>
    </row>
    <row r="111" spans="1:3" ht="92.25" customHeight="1">
      <c r="A111" s="13"/>
      <c r="B111" s="27" t="s">
        <v>239</v>
      </c>
      <c r="C111" s="15">
        <v>1891.7</v>
      </c>
    </row>
    <row r="112" spans="1:4" ht="96" customHeight="1">
      <c r="A112" s="13"/>
      <c r="B112" s="14" t="s">
        <v>241</v>
      </c>
      <c r="C112" s="15">
        <v>1249.3</v>
      </c>
      <c r="D112" s="5"/>
    </row>
    <row r="113" spans="1:3" ht="95.25" customHeight="1">
      <c r="A113" s="13"/>
      <c r="B113" s="14" t="s">
        <v>255</v>
      </c>
      <c r="C113" s="15">
        <v>5766.3</v>
      </c>
    </row>
    <row r="114" spans="1:3" ht="96" customHeight="1">
      <c r="A114" s="13"/>
      <c r="B114" s="40" t="s">
        <v>240</v>
      </c>
      <c r="C114" s="15">
        <v>2871</v>
      </c>
    </row>
    <row r="115" spans="1:3" ht="89.25" customHeight="1">
      <c r="A115" s="13"/>
      <c r="B115" s="27" t="s">
        <v>238</v>
      </c>
      <c r="C115" s="15">
        <v>115723.5</v>
      </c>
    </row>
    <row r="116" spans="1:3" ht="41.25">
      <c r="A116" s="13"/>
      <c r="B116" s="14" t="s">
        <v>178</v>
      </c>
      <c r="C116" s="15">
        <f>C117+C118</f>
        <v>3376.9</v>
      </c>
    </row>
    <row r="117" spans="1:3" ht="87" customHeight="1">
      <c r="A117" s="13"/>
      <c r="B117" s="14" t="s">
        <v>242</v>
      </c>
      <c r="C117" s="15">
        <v>2603.9</v>
      </c>
    </row>
    <row r="118" spans="1:3" ht="121.5" customHeight="1">
      <c r="A118" s="13"/>
      <c r="B118" s="14" t="s">
        <v>243</v>
      </c>
      <c r="C118" s="15">
        <v>773</v>
      </c>
    </row>
    <row r="119" spans="1:3" ht="69.75" customHeight="1">
      <c r="A119" s="13"/>
      <c r="B119" s="14" t="s">
        <v>245</v>
      </c>
      <c r="C119" s="15">
        <v>1027.3</v>
      </c>
    </row>
    <row r="120" spans="1:3" ht="74.25" customHeight="1">
      <c r="A120" s="13"/>
      <c r="B120" s="14" t="s">
        <v>244</v>
      </c>
      <c r="C120" s="15">
        <v>65545.3</v>
      </c>
    </row>
    <row r="121" spans="1:3" ht="98.25" customHeight="1">
      <c r="A121" s="13"/>
      <c r="B121" s="14" t="s">
        <v>237</v>
      </c>
      <c r="C121" s="15">
        <v>1210.9</v>
      </c>
    </row>
    <row r="122" spans="1:3" ht="39" customHeight="1">
      <c r="A122" s="13"/>
      <c r="B122" s="14" t="s">
        <v>179</v>
      </c>
      <c r="C122" s="15">
        <v>976</v>
      </c>
    </row>
    <row r="123" spans="1:3" ht="35.25" customHeight="1">
      <c r="A123" s="48" t="s">
        <v>170</v>
      </c>
      <c r="B123" s="53" t="s">
        <v>117</v>
      </c>
      <c r="C123" s="15">
        <f>C124</f>
        <v>443.9</v>
      </c>
    </row>
    <row r="124" spans="1:3" ht="30" customHeight="1">
      <c r="A124" s="21" t="s">
        <v>171</v>
      </c>
      <c r="B124" s="16" t="s">
        <v>2</v>
      </c>
      <c r="C124" s="15">
        <f>C125</f>
        <v>443.9</v>
      </c>
    </row>
    <row r="125" spans="1:3" ht="45" customHeight="1">
      <c r="A125" s="24"/>
      <c r="B125" s="16" t="s">
        <v>177</v>
      </c>
      <c r="C125" s="15">
        <v>443.9</v>
      </c>
    </row>
    <row r="126" spans="1:3" ht="33" customHeight="1">
      <c r="A126" s="21" t="s">
        <v>172</v>
      </c>
      <c r="B126" s="16" t="s">
        <v>118</v>
      </c>
      <c r="C126" s="15">
        <f>C127</f>
        <v>2105.8</v>
      </c>
    </row>
    <row r="127" spans="1:3" ht="33" customHeight="1">
      <c r="A127" s="21" t="s">
        <v>173</v>
      </c>
      <c r="B127" s="16" t="s">
        <v>1</v>
      </c>
      <c r="C127" s="15">
        <f>C128</f>
        <v>2105.8</v>
      </c>
    </row>
    <row r="128" spans="1:3" ht="36" customHeight="1">
      <c r="A128" s="24"/>
      <c r="B128" s="16" t="s">
        <v>236</v>
      </c>
      <c r="C128" s="15">
        <v>2105.8</v>
      </c>
    </row>
    <row r="129" spans="1:3" ht="19.5" customHeight="1">
      <c r="A129" s="38" t="s">
        <v>174</v>
      </c>
      <c r="B129" s="11" t="s">
        <v>47</v>
      </c>
      <c r="C129" s="12">
        <f>C130</f>
        <v>13847.4</v>
      </c>
    </row>
    <row r="130" spans="1:3" ht="13.5">
      <c r="A130" s="21" t="s">
        <v>175</v>
      </c>
      <c r="B130" s="14" t="s">
        <v>94</v>
      </c>
      <c r="C130" s="15">
        <f>C131</f>
        <v>13847.4</v>
      </c>
    </row>
    <row r="131" spans="1:3" ht="13.5">
      <c r="A131" s="21" t="s">
        <v>176</v>
      </c>
      <c r="B131" s="27" t="s">
        <v>41</v>
      </c>
      <c r="C131" s="15">
        <f>C133</f>
        <v>13847.4</v>
      </c>
    </row>
    <row r="132" spans="1:3" ht="13.5">
      <c r="A132" s="13"/>
      <c r="B132" s="14" t="s">
        <v>86</v>
      </c>
      <c r="C132" s="15"/>
    </row>
    <row r="133" spans="1:3" ht="60" customHeight="1">
      <c r="A133" s="13"/>
      <c r="B133" s="14" t="s">
        <v>226</v>
      </c>
      <c r="C133" s="15">
        <f>C134+C135</f>
        <v>13847.4</v>
      </c>
    </row>
    <row r="134" spans="1:3" ht="50.25" customHeight="1">
      <c r="A134" s="13"/>
      <c r="B134" s="14" t="s">
        <v>247</v>
      </c>
      <c r="C134" s="15">
        <v>12745.8</v>
      </c>
    </row>
    <row r="135" spans="1:3" ht="66.75" customHeight="1">
      <c r="A135" s="13"/>
      <c r="B135" s="14" t="s">
        <v>246</v>
      </c>
      <c r="C135" s="15">
        <v>1101.6</v>
      </c>
    </row>
    <row r="136" spans="1:4" ht="13.5">
      <c r="A136" s="42"/>
      <c r="B136" s="11" t="s">
        <v>83</v>
      </c>
      <c r="C136" s="12">
        <f>C9+C78</f>
        <v>674546.2</v>
      </c>
      <c r="D136" s="5"/>
    </row>
    <row r="137" spans="1:3" ht="13.5">
      <c r="A137" s="43"/>
      <c r="B137" s="44"/>
      <c r="C137" s="44"/>
    </row>
    <row r="138" spans="1:3" ht="13.5">
      <c r="A138" s="43"/>
      <c r="B138" s="44"/>
      <c r="C138" s="44"/>
    </row>
    <row r="139" spans="1:3" ht="13.5">
      <c r="A139" s="71"/>
      <c r="B139" s="71"/>
      <c r="C139" s="71"/>
    </row>
    <row r="140" spans="1:3" ht="13.5">
      <c r="A140" s="43"/>
      <c r="B140" s="44"/>
      <c r="C140" s="44"/>
    </row>
    <row r="141" spans="1:3" ht="13.5">
      <c r="A141" s="43"/>
      <c r="B141" s="44"/>
      <c r="C141" s="44"/>
    </row>
    <row r="142" spans="1:3" ht="13.5">
      <c r="A142" s="45"/>
      <c r="B142" s="44"/>
      <c r="C142" s="44"/>
    </row>
    <row r="143" spans="1:3" ht="13.5">
      <c r="A143" s="71"/>
      <c r="B143" s="71"/>
      <c r="C143" s="71"/>
    </row>
    <row r="144" spans="1:3" ht="13.5">
      <c r="A144" s="71"/>
      <c r="B144" s="71"/>
      <c r="C144" s="71"/>
    </row>
    <row r="145" spans="1:3" ht="13.5">
      <c r="A145" s="43"/>
      <c r="B145" s="46"/>
      <c r="C145" s="46"/>
    </row>
    <row r="146" spans="1:3" ht="13.5">
      <c r="A146" s="43"/>
      <c r="B146" s="46"/>
      <c r="C146" s="46"/>
    </row>
    <row r="147" spans="1:3" ht="13.5">
      <c r="A147" s="43"/>
      <c r="B147" s="46"/>
      <c r="C147" s="46"/>
    </row>
    <row r="148" spans="1:3" ht="13.5">
      <c r="A148" s="43"/>
      <c r="B148" s="46"/>
      <c r="C148" s="46"/>
    </row>
    <row r="149" spans="1:3" ht="13.5">
      <c r="A149" s="43"/>
      <c r="B149" s="46"/>
      <c r="C149" s="46"/>
    </row>
    <row r="150" spans="1:3" ht="13.5">
      <c r="A150" s="43"/>
      <c r="B150" s="46"/>
      <c r="C150" s="46"/>
    </row>
    <row r="151" spans="1:3" ht="13.5">
      <c r="A151" s="43"/>
      <c r="B151" s="46"/>
      <c r="C151" s="46"/>
    </row>
    <row r="152" spans="1:3" ht="13.5">
      <c r="A152" s="43"/>
      <c r="B152" s="46"/>
      <c r="C152" s="46"/>
    </row>
    <row r="153" spans="1:3" ht="13.5">
      <c r="A153" s="43"/>
      <c r="B153" s="46"/>
      <c r="C153" s="46"/>
    </row>
    <row r="154" spans="1:3" ht="13.5">
      <c r="A154" s="43"/>
      <c r="B154" s="46"/>
      <c r="C154" s="46"/>
    </row>
    <row r="155" spans="1:3" ht="13.5">
      <c r="A155" s="43"/>
      <c r="B155" s="46"/>
      <c r="C155" s="46"/>
    </row>
    <row r="156" spans="1:3" ht="13.5">
      <c r="A156" s="43"/>
      <c r="B156" s="46"/>
      <c r="C156" s="46"/>
    </row>
    <row r="157" spans="1:3" ht="13.5">
      <c r="A157" s="43"/>
      <c r="B157" s="46"/>
      <c r="C157" s="46"/>
    </row>
    <row r="158" spans="1:3" ht="13.5">
      <c r="A158" s="43"/>
      <c r="B158" s="46"/>
      <c r="C158" s="46"/>
    </row>
    <row r="159" spans="1:3" ht="13.5">
      <c r="A159" s="43"/>
      <c r="B159" s="46"/>
      <c r="C159" s="46"/>
    </row>
    <row r="160" spans="1:3" ht="13.5">
      <c r="A160" s="43"/>
      <c r="B160" s="46"/>
      <c r="C160" s="46"/>
    </row>
    <row r="161" spans="1:3" ht="13.5">
      <c r="A161" s="43"/>
      <c r="B161" s="46"/>
      <c r="C161" s="46"/>
    </row>
    <row r="162" spans="1:3" ht="13.5">
      <c r="A162" s="43"/>
      <c r="B162" s="46"/>
      <c r="C162" s="46"/>
    </row>
    <row r="163" spans="1:3" ht="13.5">
      <c r="A163" s="43"/>
      <c r="B163" s="46"/>
      <c r="C163" s="46"/>
    </row>
    <row r="164" spans="1:3" ht="13.5">
      <c r="A164" s="43"/>
      <c r="B164" s="46"/>
      <c r="C164" s="46"/>
    </row>
    <row r="165" spans="1:3" ht="13.5">
      <c r="A165" s="43"/>
      <c r="B165" s="46"/>
      <c r="C165" s="46"/>
    </row>
    <row r="166" spans="1:3" ht="13.5">
      <c r="A166" s="43"/>
      <c r="B166" s="46"/>
      <c r="C166" s="46"/>
    </row>
    <row r="167" spans="1:3" ht="13.5">
      <c r="A167" s="43"/>
      <c r="B167" s="46"/>
      <c r="C167" s="46"/>
    </row>
    <row r="168" spans="1:3" ht="13.5">
      <c r="A168" s="43"/>
      <c r="B168" s="46"/>
      <c r="C168" s="46"/>
    </row>
    <row r="169" spans="1:3" ht="13.5">
      <c r="A169" s="2"/>
      <c r="B169" s="3"/>
      <c r="C169" s="3"/>
    </row>
    <row r="170" spans="1:3" ht="13.5">
      <c r="A170" s="2"/>
      <c r="B170" s="3"/>
      <c r="C170" s="3"/>
    </row>
    <row r="171" spans="1:3" ht="13.5">
      <c r="A171" s="2"/>
      <c r="B171" s="3"/>
      <c r="C171" s="3"/>
    </row>
    <row r="172" spans="1:3" ht="13.5">
      <c r="A172" s="2"/>
      <c r="B172" s="3"/>
      <c r="C172" s="3"/>
    </row>
    <row r="173" spans="1:3" ht="13.5">
      <c r="A173" s="2"/>
      <c r="B173" s="3"/>
      <c r="C173" s="3"/>
    </row>
    <row r="174" spans="1:3" ht="13.5">
      <c r="A174" s="2"/>
      <c r="B174" s="3"/>
      <c r="C174" s="3"/>
    </row>
    <row r="175" spans="1:3" ht="13.5">
      <c r="A175" s="2"/>
      <c r="B175" s="3"/>
      <c r="C175" s="3"/>
    </row>
    <row r="176" spans="1:3" ht="13.5">
      <c r="A176" s="2"/>
      <c r="B176" s="3"/>
      <c r="C176" s="3"/>
    </row>
    <row r="177" spans="1:3" ht="13.5">
      <c r="A177" s="2"/>
      <c r="B177" s="3"/>
      <c r="C177" s="3"/>
    </row>
    <row r="178" spans="1:3" ht="13.5">
      <c r="A178" s="2"/>
      <c r="B178" s="3"/>
      <c r="C178" s="3"/>
    </row>
    <row r="179" spans="1:3" ht="13.5">
      <c r="A179" s="2"/>
      <c r="B179" s="3"/>
      <c r="C179" s="3"/>
    </row>
    <row r="180" spans="1:3" ht="13.5">
      <c r="A180" s="2"/>
      <c r="B180" s="3"/>
      <c r="C180" s="3"/>
    </row>
    <row r="181" spans="1:3" ht="13.5">
      <c r="A181" s="2"/>
      <c r="B181" s="3"/>
      <c r="C181" s="3"/>
    </row>
    <row r="182" spans="1:3" ht="13.5">
      <c r="A182" s="2"/>
      <c r="B182" s="3"/>
      <c r="C182" s="3"/>
    </row>
    <row r="183" spans="1:3" ht="13.5">
      <c r="A183" s="2"/>
      <c r="B183" s="3"/>
      <c r="C183" s="3"/>
    </row>
    <row r="184" spans="1:3" ht="13.5">
      <c r="A184" s="2"/>
      <c r="B184" s="3"/>
      <c r="C184" s="3"/>
    </row>
    <row r="185" spans="1:3" ht="13.5">
      <c r="A185" s="2"/>
      <c r="B185" s="3"/>
      <c r="C185" s="3"/>
    </row>
    <row r="186" spans="1:3" ht="13.5">
      <c r="A186" s="2"/>
      <c r="B186" s="3"/>
      <c r="C186" s="3"/>
    </row>
    <row r="187" spans="1:3" ht="13.5">
      <c r="A187" s="2"/>
      <c r="B187" s="3"/>
      <c r="C187" s="3"/>
    </row>
    <row r="188" spans="1:3" ht="13.5">
      <c r="A188" s="2"/>
      <c r="B188" s="3"/>
      <c r="C188" s="3"/>
    </row>
    <row r="189" spans="1:3" ht="13.5">
      <c r="A189" s="2"/>
      <c r="B189" s="3"/>
      <c r="C189" s="3"/>
    </row>
    <row r="190" spans="1:3" ht="13.5">
      <c r="A190" s="2"/>
      <c r="B190" s="3"/>
      <c r="C190" s="3"/>
    </row>
    <row r="191" spans="1:3" ht="13.5">
      <c r="A191" s="2"/>
      <c r="B191" s="3"/>
      <c r="C191" s="3"/>
    </row>
    <row r="192" spans="1:3" ht="13.5">
      <c r="A192" s="2"/>
      <c r="B192" s="3"/>
      <c r="C192" s="3"/>
    </row>
    <row r="193" spans="1:3" ht="13.5">
      <c r="A193" s="2"/>
      <c r="B193" s="3"/>
      <c r="C193" s="3"/>
    </row>
    <row r="194" spans="1:3" ht="13.5">
      <c r="A194" s="2"/>
      <c r="B194" s="3"/>
      <c r="C194" s="3"/>
    </row>
    <row r="195" spans="1:3" ht="13.5">
      <c r="A195" s="2"/>
      <c r="B195" s="3"/>
      <c r="C195" s="3"/>
    </row>
    <row r="196" spans="1:3" ht="13.5">
      <c r="A196" s="2"/>
      <c r="B196" s="3"/>
      <c r="C196" s="3"/>
    </row>
    <row r="197" spans="1:3" ht="13.5">
      <c r="A197" s="2"/>
      <c r="B197" s="3"/>
      <c r="C197" s="3"/>
    </row>
    <row r="198" spans="1:3" ht="13.5">
      <c r="A198" s="2"/>
      <c r="B198" s="3"/>
      <c r="C198" s="3"/>
    </row>
  </sheetData>
  <sheetProtection/>
  <mergeCells count="8">
    <mergeCell ref="A143:C143"/>
    <mergeCell ref="A144:C144"/>
    <mergeCell ref="A1:C1"/>
    <mergeCell ref="A2:C2"/>
    <mergeCell ref="A3:C3"/>
    <mergeCell ref="A5:C5"/>
    <mergeCell ref="A139:C139"/>
    <mergeCell ref="A4:C4"/>
  </mergeCells>
  <printOptions/>
  <pageMargins left="0.9448818897637796" right="0.7480314960629921" top="0.3937007874015748" bottom="0.3937007874015748" header="0" footer="0"/>
  <pageSetup fitToHeight="13" horizontalDpi="600" verticalDpi="600" orientation="portrait" paperSize="9" scale="76" r:id="rId1"/>
  <rowBreaks count="1" manualBreakCount="1">
    <brk id="1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25"/>
  <sheetViews>
    <sheetView view="pageBreakPreview" zoomScale="60" zoomScalePageLayoutView="0" workbookViewId="0" topLeftCell="A1">
      <pane xSplit="1" ySplit="7" topLeftCell="B14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94" sqref="B94"/>
    </sheetView>
  </sheetViews>
  <sheetFormatPr defaultColWidth="9.125" defaultRowHeight="12.75"/>
  <cols>
    <col min="1" max="1" width="76.50390625" style="1" customWidth="1"/>
    <col min="2" max="2" width="12.375" style="1" customWidth="1"/>
    <col min="3" max="3" width="11.00390625" style="1" customWidth="1"/>
    <col min="4" max="4" width="11.50390625" style="1" customWidth="1"/>
    <col min="5" max="5" width="12.125" style="1" customWidth="1"/>
    <col min="6" max="6" width="9.125" style="1" customWidth="1"/>
    <col min="7" max="7" width="11.125" style="1" customWidth="1"/>
    <col min="8" max="16384" width="9.125" style="1" customWidth="1"/>
  </cols>
  <sheetData>
    <row r="1" spans="1:2" ht="13.5" customHeight="1">
      <c r="A1" s="72"/>
      <c r="B1" s="72"/>
    </row>
    <row r="2" spans="1:2" ht="13.5" customHeight="1">
      <c r="A2" s="73"/>
      <c r="B2" s="73"/>
    </row>
    <row r="3" spans="1:2" ht="13.5" customHeight="1">
      <c r="A3" s="73"/>
      <c r="B3" s="73"/>
    </row>
    <row r="4" spans="1:6" ht="34.5" customHeight="1">
      <c r="A4" s="75" t="s">
        <v>196</v>
      </c>
      <c r="B4" s="75"/>
      <c r="C4" s="75"/>
      <c r="D4" s="75"/>
      <c r="E4" s="75"/>
      <c r="F4" s="75"/>
    </row>
    <row r="5" spans="1:9" ht="40.5" customHeight="1">
      <c r="A5" s="79" t="s">
        <v>52</v>
      </c>
      <c r="B5" s="79" t="s">
        <v>189</v>
      </c>
      <c r="C5" s="79" t="s">
        <v>190</v>
      </c>
      <c r="D5" s="77" t="s">
        <v>191</v>
      </c>
      <c r="E5" s="76" t="s">
        <v>192</v>
      </c>
      <c r="F5" s="76"/>
      <c r="I5" s="5"/>
    </row>
    <row r="6" spans="1:6" ht="12.75" customHeight="1">
      <c r="A6" s="80"/>
      <c r="B6" s="80"/>
      <c r="C6" s="80"/>
      <c r="D6" s="78"/>
      <c r="E6" s="58" t="s">
        <v>193</v>
      </c>
      <c r="F6" s="58" t="s">
        <v>194</v>
      </c>
    </row>
    <row r="7" spans="1:6" ht="17.25" customHeight="1">
      <c r="A7" s="9">
        <v>1</v>
      </c>
      <c r="B7" s="9">
        <v>2</v>
      </c>
      <c r="C7" s="9">
        <v>3</v>
      </c>
      <c r="D7" s="38">
        <v>4</v>
      </c>
      <c r="E7" s="38">
        <v>5</v>
      </c>
      <c r="F7" s="38">
        <v>6</v>
      </c>
    </row>
    <row r="8" spans="1:7" ht="17.25" customHeight="1">
      <c r="A8" s="59" t="s">
        <v>195</v>
      </c>
      <c r="B8" s="60">
        <f>B9+B82</f>
        <v>763315.4</v>
      </c>
      <c r="C8" s="60">
        <f>C9+C82</f>
        <v>674546.2</v>
      </c>
      <c r="D8" s="60">
        <f>D9+D82</f>
        <v>100</v>
      </c>
      <c r="E8" s="60">
        <f>E9+E82</f>
        <v>-88769.19999999998</v>
      </c>
      <c r="F8" s="61">
        <f>C8/B8*100</f>
        <v>88.37057394623507</v>
      </c>
      <c r="G8" s="5"/>
    </row>
    <row r="9" spans="1:8" ht="17.25" customHeight="1">
      <c r="A9" s="11" t="s">
        <v>48</v>
      </c>
      <c r="B9" s="12">
        <f>B10+B16+B21+B32+B40+B43+B49+B56+B63</f>
        <v>258114.59999999998</v>
      </c>
      <c r="C9" s="12">
        <f>C10+C16+C21+C32+C40+C43+C49+C56+C63</f>
        <v>272541</v>
      </c>
      <c r="D9" s="12">
        <f>D10+D16+D21+D32+D40+D43+D49+D56+D63</f>
        <v>40.40360764021797</v>
      </c>
      <c r="E9" s="12">
        <f>E10+E16+E21+E32+E40+E43+E49+E56+E63</f>
        <v>14426.400000000001</v>
      </c>
      <c r="F9" s="61">
        <f aca="true" t="shared" si="0" ref="F9:F72">C9/B9*100</f>
        <v>105.58914528662851</v>
      </c>
      <c r="G9" s="5"/>
      <c r="H9" s="5"/>
    </row>
    <row r="10" spans="1:8" ht="17.25" customHeight="1">
      <c r="A10" s="11" t="s">
        <v>55</v>
      </c>
      <c r="B10" s="12">
        <f>B11</f>
        <v>173210</v>
      </c>
      <c r="C10" s="12">
        <f>C11</f>
        <v>211368</v>
      </c>
      <c r="D10" s="12">
        <f>D11</f>
        <v>31.33484407739603</v>
      </c>
      <c r="E10" s="12">
        <f>E11</f>
        <v>38158</v>
      </c>
      <c r="F10" s="61">
        <f t="shared" si="0"/>
        <v>122.02990589457883</v>
      </c>
      <c r="G10" s="5"/>
      <c r="H10" s="5"/>
    </row>
    <row r="11" spans="1:7" ht="17.25" customHeight="1">
      <c r="A11" s="14" t="s">
        <v>74</v>
      </c>
      <c r="B11" s="15">
        <f>B12+B13+B14+B15</f>
        <v>173210</v>
      </c>
      <c r="C11" s="15">
        <f>C12+C13+C14+C15</f>
        <v>211368</v>
      </c>
      <c r="D11" s="15">
        <f>D12+D13+D14+D15</f>
        <v>31.33484407739603</v>
      </c>
      <c r="E11" s="15">
        <f>E12+E13+E14+E15</f>
        <v>38158</v>
      </c>
      <c r="F11" s="62">
        <f t="shared" si="0"/>
        <v>122.02990589457883</v>
      </c>
      <c r="G11" s="5"/>
    </row>
    <row r="12" spans="1:7" ht="64.5" customHeight="1">
      <c r="A12" s="51" t="s">
        <v>151</v>
      </c>
      <c r="B12" s="15">
        <v>170976</v>
      </c>
      <c r="C12" s="15">
        <f>'Приложение №1'!C12</f>
        <v>209441</v>
      </c>
      <c r="D12" s="15">
        <f>C12/C8*100</f>
        <v>31.049170538652504</v>
      </c>
      <c r="E12" s="15">
        <f>C12-B12</f>
        <v>38465</v>
      </c>
      <c r="F12" s="62">
        <f t="shared" si="0"/>
        <v>122.49730956391541</v>
      </c>
      <c r="G12" s="5"/>
    </row>
    <row r="13" spans="1:7" ht="90.75" customHeight="1">
      <c r="A13" s="51" t="s">
        <v>152</v>
      </c>
      <c r="B13" s="15">
        <v>226</v>
      </c>
      <c r="C13" s="15">
        <f>'Приложение №1'!C13</f>
        <v>209</v>
      </c>
      <c r="D13" s="15">
        <f>C13/C8*100</f>
        <v>0.030983793252411768</v>
      </c>
      <c r="E13" s="15">
        <f>C13-B13</f>
        <v>-17</v>
      </c>
      <c r="F13" s="62">
        <f t="shared" si="0"/>
        <v>92.47787610619469</v>
      </c>
      <c r="G13" s="5"/>
    </row>
    <row r="14" spans="1:7" ht="31.5" customHeight="1">
      <c r="A14" s="52" t="s">
        <v>103</v>
      </c>
      <c r="B14" s="15">
        <v>214</v>
      </c>
      <c r="C14" s="15">
        <f>'Приложение №1'!C14</f>
        <v>2</v>
      </c>
      <c r="D14" s="15">
        <f>C14/C8*100</f>
        <v>0.00029649562920968205</v>
      </c>
      <c r="E14" s="15">
        <f>C14-B14</f>
        <v>-212</v>
      </c>
      <c r="F14" s="62">
        <f t="shared" si="0"/>
        <v>0.9345794392523363</v>
      </c>
      <c r="G14" s="5"/>
    </row>
    <row r="15" spans="1:7" ht="72.75" customHeight="1">
      <c r="A15" s="51" t="s">
        <v>153</v>
      </c>
      <c r="B15" s="15">
        <v>1794</v>
      </c>
      <c r="C15" s="15">
        <f>'Приложение №1'!C15</f>
        <v>1716</v>
      </c>
      <c r="D15" s="15">
        <f>C15/C8*100</f>
        <v>0.2543932498619072</v>
      </c>
      <c r="E15" s="15">
        <f>C15-B15</f>
        <v>-78</v>
      </c>
      <c r="F15" s="62">
        <f t="shared" si="0"/>
        <v>95.65217391304348</v>
      </c>
      <c r="G15" s="5"/>
    </row>
    <row r="16" spans="1:7" ht="28.5" customHeight="1">
      <c r="A16" s="19" t="s">
        <v>0</v>
      </c>
      <c r="B16" s="12">
        <f>B17</f>
        <v>6215</v>
      </c>
      <c r="C16" s="12">
        <f>C17</f>
        <v>7614.400000000001</v>
      </c>
      <c r="D16" s="12">
        <f>D17</f>
        <v>1.1288181595271016</v>
      </c>
      <c r="E16" s="12">
        <f>E17</f>
        <v>1399.4000000000003</v>
      </c>
      <c r="F16" s="61">
        <f t="shared" si="0"/>
        <v>122.51649235720032</v>
      </c>
      <c r="G16" s="5"/>
    </row>
    <row r="17" spans="1:7" ht="28.5" customHeight="1">
      <c r="A17" s="16" t="s">
        <v>105</v>
      </c>
      <c r="B17" s="15">
        <f>B18+B19+B20</f>
        <v>6215</v>
      </c>
      <c r="C17" s="15">
        <f>C18+C19+C20</f>
        <v>7614.400000000001</v>
      </c>
      <c r="D17" s="15">
        <f>D18+D19+D20</f>
        <v>1.1288181595271016</v>
      </c>
      <c r="E17" s="15">
        <f>E18+E19+E20</f>
        <v>1399.4000000000003</v>
      </c>
      <c r="F17" s="62">
        <f t="shared" si="0"/>
        <v>122.51649235720032</v>
      </c>
      <c r="G17" s="5"/>
    </row>
    <row r="18" spans="1:7" ht="63" customHeight="1">
      <c r="A18" s="51" t="s">
        <v>116</v>
      </c>
      <c r="B18" s="15">
        <v>2057</v>
      </c>
      <c r="C18" s="15">
        <f>'Приложение №1'!C18</f>
        <v>2761.3</v>
      </c>
      <c r="D18" s="15">
        <f>C18/C8*100</f>
        <v>0.40935669046834755</v>
      </c>
      <c r="E18" s="15">
        <f>C18-B18</f>
        <v>704.3000000000002</v>
      </c>
      <c r="F18" s="62">
        <f t="shared" si="0"/>
        <v>134.23918327661644</v>
      </c>
      <c r="G18" s="5"/>
    </row>
    <row r="19" spans="1:7" ht="74.25" customHeight="1">
      <c r="A19" s="51" t="s">
        <v>6</v>
      </c>
      <c r="B19" s="15">
        <v>18</v>
      </c>
      <c r="C19" s="15">
        <f>'Приложение №1'!C19</f>
        <v>19.3</v>
      </c>
      <c r="D19" s="15">
        <f>C19/C8*100</f>
        <v>0.0028611828218734316</v>
      </c>
      <c r="E19" s="15">
        <f>C19-B19</f>
        <v>1.3000000000000007</v>
      </c>
      <c r="F19" s="62">
        <f t="shared" si="0"/>
        <v>107.22222222222221</v>
      </c>
      <c r="G19" s="5"/>
    </row>
    <row r="20" spans="1:7" ht="66" customHeight="1">
      <c r="A20" s="51" t="s">
        <v>7</v>
      </c>
      <c r="B20" s="15">
        <v>4140</v>
      </c>
      <c r="C20" s="15">
        <f>'Приложение №1'!C20</f>
        <v>4833.8</v>
      </c>
      <c r="D20" s="15">
        <f>C20/C8*100</f>
        <v>0.7166002862368805</v>
      </c>
      <c r="E20" s="15">
        <f>C20-B20</f>
        <v>693.8000000000002</v>
      </c>
      <c r="F20" s="62">
        <f t="shared" si="0"/>
        <v>116.75845410628021</v>
      </c>
      <c r="G20" s="5"/>
    </row>
    <row r="21" spans="1:7" ht="15" customHeight="1">
      <c r="A21" s="11" t="s">
        <v>57</v>
      </c>
      <c r="B21" s="12">
        <f>B22+B28+B30</f>
        <v>18259</v>
      </c>
      <c r="C21" s="12">
        <f>C22+C28+C30</f>
        <v>20885</v>
      </c>
      <c r="D21" s="12">
        <f>D22+D28+D30</f>
        <v>3.0961556080221047</v>
      </c>
      <c r="E21" s="12">
        <f>E22+E28+E30</f>
        <v>2626</v>
      </c>
      <c r="F21" s="61">
        <f t="shared" si="0"/>
        <v>114.38194862807383</v>
      </c>
      <c r="G21" s="5"/>
    </row>
    <row r="22" spans="1:7" ht="15" customHeight="1">
      <c r="A22" s="22" t="s">
        <v>130</v>
      </c>
      <c r="B22" s="15">
        <f>B23+B25+B27</f>
        <v>5134</v>
      </c>
      <c r="C22" s="15">
        <f>C23+C25+C27</f>
        <v>5792</v>
      </c>
      <c r="D22" s="15">
        <f>D23+D25+D27</f>
        <v>0.8586513421912391</v>
      </c>
      <c r="E22" s="15">
        <f>E23+E25+E27</f>
        <v>658</v>
      </c>
      <c r="F22" s="62">
        <f t="shared" si="0"/>
        <v>112.81651733541098</v>
      </c>
      <c r="G22" s="5"/>
    </row>
    <row r="23" spans="1:7" ht="32.25" customHeight="1">
      <c r="A23" s="51" t="s">
        <v>132</v>
      </c>
      <c r="B23" s="15">
        <f>B24</f>
        <v>4171</v>
      </c>
      <c r="C23" s="15">
        <f>C24</f>
        <v>4532</v>
      </c>
      <c r="D23" s="15">
        <f>D24</f>
        <v>0.6718590957891395</v>
      </c>
      <c r="E23" s="15">
        <f>E24</f>
        <v>361</v>
      </c>
      <c r="F23" s="62">
        <f t="shared" si="0"/>
        <v>108.65499880124669</v>
      </c>
      <c r="G23" s="5"/>
    </row>
    <row r="24" spans="1:7" ht="28.5" customHeight="1">
      <c r="A24" s="51" t="s">
        <v>132</v>
      </c>
      <c r="B24" s="15">
        <v>4171</v>
      </c>
      <c r="C24" s="15">
        <f>'Приложение №1'!C24</f>
        <v>4532</v>
      </c>
      <c r="D24" s="15">
        <f>C24/C8*100</f>
        <v>0.6718590957891395</v>
      </c>
      <c r="E24" s="15">
        <f>C24-B24</f>
        <v>361</v>
      </c>
      <c r="F24" s="62">
        <f t="shared" si="0"/>
        <v>108.65499880124669</v>
      </c>
      <c r="G24" s="5"/>
    </row>
    <row r="25" spans="1:7" ht="28.5" customHeight="1">
      <c r="A25" s="51" t="s">
        <v>154</v>
      </c>
      <c r="B25" s="15">
        <f>B26</f>
        <v>463</v>
      </c>
      <c r="C25" s="15">
        <f>C26</f>
        <v>1048</v>
      </c>
      <c r="D25" s="15">
        <f>D26</f>
        <v>0.15536370970587338</v>
      </c>
      <c r="E25" s="15">
        <f>E26</f>
        <v>585</v>
      </c>
      <c r="F25" s="62">
        <f t="shared" si="0"/>
        <v>226.3498920086393</v>
      </c>
      <c r="G25" s="5"/>
    </row>
    <row r="26" spans="1:7" ht="29.25" customHeight="1">
      <c r="A26" s="51" t="s">
        <v>155</v>
      </c>
      <c r="B26" s="15">
        <v>463</v>
      </c>
      <c r="C26" s="15">
        <f>'Приложение №1'!C26</f>
        <v>1048</v>
      </c>
      <c r="D26" s="15">
        <f>C26/C8*100</f>
        <v>0.15536370970587338</v>
      </c>
      <c r="E26" s="15">
        <f>C26-B26</f>
        <v>585</v>
      </c>
      <c r="F26" s="62">
        <f t="shared" si="0"/>
        <v>226.3498920086393</v>
      </c>
      <c r="G26" s="5"/>
    </row>
    <row r="27" spans="1:7" ht="33" customHeight="1">
      <c r="A27" s="51" t="s">
        <v>156</v>
      </c>
      <c r="B27" s="15">
        <v>500</v>
      </c>
      <c r="C27" s="15">
        <f>'Приложение №1'!C27</f>
        <v>212</v>
      </c>
      <c r="D27" s="15">
        <f>C27/C8*100</f>
        <v>0.0314285366962263</v>
      </c>
      <c r="E27" s="15">
        <f>C27-B27</f>
        <v>-288</v>
      </c>
      <c r="F27" s="62">
        <f t="shared" si="0"/>
        <v>42.4</v>
      </c>
      <c r="G27" s="5"/>
    </row>
    <row r="28" spans="1:7" ht="15" customHeight="1">
      <c r="A28" s="14" t="s">
        <v>75</v>
      </c>
      <c r="B28" s="15">
        <f>B29</f>
        <v>12981</v>
      </c>
      <c r="C28" s="15">
        <f>C29</f>
        <v>14485</v>
      </c>
      <c r="D28" s="15">
        <f>D29</f>
        <v>2.1473695945511224</v>
      </c>
      <c r="E28" s="15">
        <f>E29</f>
        <v>1504</v>
      </c>
      <c r="F28" s="62">
        <f t="shared" si="0"/>
        <v>111.58616439411449</v>
      </c>
      <c r="G28" s="5"/>
    </row>
    <row r="29" spans="1:7" ht="15" customHeight="1">
      <c r="A29" s="14" t="s">
        <v>75</v>
      </c>
      <c r="B29" s="15">
        <v>12981</v>
      </c>
      <c r="C29" s="15">
        <f>'Приложение №1'!C29</f>
        <v>14485</v>
      </c>
      <c r="D29" s="15">
        <f>C29/C8*100</f>
        <v>2.1473695945511224</v>
      </c>
      <c r="E29" s="15">
        <f>C29-B29</f>
        <v>1504</v>
      </c>
      <c r="F29" s="62">
        <f t="shared" si="0"/>
        <v>111.58616439411449</v>
      </c>
      <c r="G29" s="5"/>
    </row>
    <row r="30" spans="1:7" ht="15" customHeight="1">
      <c r="A30" s="25" t="s">
        <v>127</v>
      </c>
      <c r="B30" s="15">
        <f>B31</f>
        <v>144</v>
      </c>
      <c r="C30" s="15">
        <f>C31</f>
        <v>608</v>
      </c>
      <c r="D30" s="15">
        <f>D31</f>
        <v>0.09013467127974334</v>
      </c>
      <c r="E30" s="15">
        <f>E31</f>
        <v>464</v>
      </c>
      <c r="F30" s="62">
        <f t="shared" si="0"/>
        <v>422.22222222222223</v>
      </c>
      <c r="G30" s="5"/>
    </row>
    <row r="31" spans="1:7" ht="15" customHeight="1">
      <c r="A31" s="25" t="s">
        <v>127</v>
      </c>
      <c r="B31" s="15">
        <v>144</v>
      </c>
      <c r="C31" s="15">
        <f>'Приложение №1'!C31</f>
        <v>608</v>
      </c>
      <c r="D31" s="15">
        <f>C31/C8*100</f>
        <v>0.09013467127974334</v>
      </c>
      <c r="E31" s="15">
        <f>C31-B31</f>
        <v>464</v>
      </c>
      <c r="F31" s="62">
        <f t="shared" si="0"/>
        <v>422.22222222222223</v>
      </c>
      <c r="G31" s="5"/>
    </row>
    <row r="32" spans="1:7" ht="17.25" customHeight="1">
      <c r="A32" s="11" t="s">
        <v>59</v>
      </c>
      <c r="B32" s="12">
        <f>B33+B35</f>
        <v>5369</v>
      </c>
      <c r="C32" s="12">
        <f>C33+C35</f>
        <v>2949</v>
      </c>
      <c r="D32" s="12">
        <f>D33+D35</f>
        <v>0.4371828052696761</v>
      </c>
      <c r="E32" s="12">
        <f>E33+E35</f>
        <v>-2420</v>
      </c>
      <c r="F32" s="61">
        <f t="shared" si="0"/>
        <v>54.92642950270069</v>
      </c>
      <c r="G32" s="5"/>
    </row>
    <row r="33" spans="1:7" ht="17.25" customHeight="1">
      <c r="A33" s="26" t="s">
        <v>108</v>
      </c>
      <c r="B33" s="15">
        <f>B34</f>
        <v>642</v>
      </c>
      <c r="C33" s="15">
        <f>C34</f>
        <v>945</v>
      </c>
      <c r="D33" s="15">
        <f>D34</f>
        <v>0.14009418480157476</v>
      </c>
      <c r="E33" s="15">
        <f>E34</f>
        <v>303</v>
      </c>
      <c r="F33" s="62">
        <f t="shared" si="0"/>
        <v>147.196261682243</v>
      </c>
      <c r="G33" s="5"/>
    </row>
    <row r="34" spans="1:7" ht="30.75" customHeight="1">
      <c r="A34" s="16" t="s">
        <v>8</v>
      </c>
      <c r="B34" s="15">
        <v>642</v>
      </c>
      <c r="C34" s="15">
        <f>'Приложение №1'!C34</f>
        <v>945</v>
      </c>
      <c r="D34" s="15">
        <f>C34/C8*100</f>
        <v>0.14009418480157476</v>
      </c>
      <c r="E34" s="15">
        <f>C34-B34</f>
        <v>303</v>
      </c>
      <c r="F34" s="62">
        <f t="shared" si="0"/>
        <v>147.196261682243</v>
      </c>
      <c r="G34" s="5"/>
    </row>
    <row r="35" spans="1:7" ht="14.25" customHeight="1">
      <c r="A35" s="14" t="s">
        <v>76</v>
      </c>
      <c r="B35" s="15">
        <f>B36+B38</f>
        <v>4727</v>
      </c>
      <c r="C35" s="15">
        <f>C36+C38</f>
        <v>2004</v>
      </c>
      <c r="D35" s="15">
        <f>D36+D38</f>
        <v>0.29708862046810136</v>
      </c>
      <c r="E35" s="15">
        <f>E36+E38</f>
        <v>-2723</v>
      </c>
      <c r="F35" s="62">
        <f t="shared" si="0"/>
        <v>42.39475354347366</v>
      </c>
      <c r="G35" s="5"/>
    </row>
    <row r="36" spans="1:7" ht="14.25" customHeight="1">
      <c r="A36" s="27" t="s">
        <v>10</v>
      </c>
      <c r="B36" s="15">
        <f>B37</f>
        <v>4363</v>
      </c>
      <c r="C36" s="15">
        <f>C37</f>
        <v>1884</v>
      </c>
      <c r="D36" s="15">
        <f>D37</f>
        <v>0.27929888271552045</v>
      </c>
      <c r="E36" s="15">
        <f>E37</f>
        <v>-2479</v>
      </c>
      <c r="F36" s="62">
        <f t="shared" si="0"/>
        <v>43.18129727251891</v>
      </c>
      <c r="G36" s="5"/>
    </row>
    <row r="37" spans="1:7" ht="30" customHeight="1">
      <c r="A37" s="27" t="s">
        <v>12</v>
      </c>
      <c r="B37" s="15">
        <v>4363</v>
      </c>
      <c r="C37" s="15">
        <f>'Приложение №1'!C37</f>
        <v>1884</v>
      </c>
      <c r="D37" s="15">
        <f>C37/C8*100</f>
        <v>0.27929888271552045</v>
      </c>
      <c r="E37" s="15">
        <f>C37-B37</f>
        <v>-2479</v>
      </c>
      <c r="F37" s="62">
        <f t="shared" si="0"/>
        <v>43.18129727251891</v>
      </c>
      <c r="G37" s="5"/>
    </row>
    <row r="38" spans="1:7" ht="16.5" customHeight="1">
      <c r="A38" s="28" t="s">
        <v>14</v>
      </c>
      <c r="B38" s="15">
        <f>B39</f>
        <v>364</v>
      </c>
      <c r="C38" s="15">
        <f>C39</f>
        <v>120</v>
      </c>
      <c r="D38" s="15">
        <f>D39</f>
        <v>0.01778973775258092</v>
      </c>
      <c r="E38" s="15">
        <f>E39</f>
        <v>-244</v>
      </c>
      <c r="F38" s="62">
        <f t="shared" si="0"/>
        <v>32.967032967032964</v>
      </c>
      <c r="G38" s="5"/>
    </row>
    <row r="39" spans="1:7" ht="28.5" customHeight="1">
      <c r="A39" s="27" t="s">
        <v>16</v>
      </c>
      <c r="B39" s="15">
        <v>364</v>
      </c>
      <c r="C39" s="15">
        <f>'Приложение №1'!C39</f>
        <v>120</v>
      </c>
      <c r="D39" s="15">
        <f>C39/C8*100</f>
        <v>0.01778973775258092</v>
      </c>
      <c r="E39" s="15">
        <f>C39-B39</f>
        <v>-244</v>
      </c>
      <c r="F39" s="62">
        <f t="shared" si="0"/>
        <v>32.967032967032964</v>
      </c>
      <c r="G39" s="5"/>
    </row>
    <row r="40" spans="1:7" ht="16.5" customHeight="1">
      <c r="A40" s="11" t="s">
        <v>49</v>
      </c>
      <c r="B40" s="12">
        <f aca="true" t="shared" si="1" ref="B40:E41">B41</f>
        <v>2076</v>
      </c>
      <c r="C40" s="12">
        <f t="shared" si="1"/>
        <v>1576</v>
      </c>
      <c r="D40" s="12">
        <f t="shared" si="1"/>
        <v>0.23363855581722942</v>
      </c>
      <c r="E40" s="12">
        <f t="shared" si="1"/>
        <v>-500</v>
      </c>
      <c r="F40" s="61">
        <f t="shared" si="0"/>
        <v>75.91522157996147</v>
      </c>
      <c r="G40" s="5"/>
    </row>
    <row r="41" spans="1:7" ht="31.5" customHeight="1">
      <c r="A41" s="14" t="s">
        <v>82</v>
      </c>
      <c r="B41" s="15">
        <f t="shared" si="1"/>
        <v>2076</v>
      </c>
      <c r="C41" s="15">
        <f t="shared" si="1"/>
        <v>1576</v>
      </c>
      <c r="D41" s="15">
        <f t="shared" si="1"/>
        <v>0.23363855581722942</v>
      </c>
      <c r="E41" s="15">
        <f t="shared" si="1"/>
        <v>-500</v>
      </c>
      <c r="F41" s="62">
        <f t="shared" si="0"/>
        <v>75.91522157996147</v>
      </c>
      <c r="G41" s="5"/>
    </row>
    <row r="42" spans="1:7" ht="38.25" customHeight="1">
      <c r="A42" s="14" t="s">
        <v>43</v>
      </c>
      <c r="B42" s="15">
        <v>2076</v>
      </c>
      <c r="C42" s="15">
        <f>'Приложение №1'!C42</f>
        <v>1576</v>
      </c>
      <c r="D42" s="15">
        <f>C42/C8*100</f>
        <v>0.23363855581722942</v>
      </c>
      <c r="E42" s="15">
        <f>C42-B42</f>
        <v>-500</v>
      </c>
      <c r="F42" s="62">
        <f t="shared" si="0"/>
        <v>75.91522157996147</v>
      </c>
      <c r="G42" s="5"/>
    </row>
    <row r="43" spans="1:7" ht="31.5" customHeight="1">
      <c r="A43" s="11" t="s">
        <v>62</v>
      </c>
      <c r="B43" s="12">
        <f>B44</f>
        <v>39500</v>
      </c>
      <c r="C43" s="12">
        <f>C44</f>
        <v>24812</v>
      </c>
      <c r="D43" s="12">
        <f>D44</f>
        <v>3.6783247759753155</v>
      </c>
      <c r="E43" s="12">
        <f>E44</f>
        <v>-14688</v>
      </c>
      <c r="F43" s="61">
        <f t="shared" si="0"/>
        <v>62.81518987341772</v>
      </c>
      <c r="G43" s="5"/>
    </row>
    <row r="44" spans="1:7" ht="60" customHeight="1">
      <c r="A44" s="14" t="s">
        <v>157</v>
      </c>
      <c r="B44" s="15">
        <f>B45+B47</f>
        <v>39500</v>
      </c>
      <c r="C44" s="15">
        <f>C45+C47</f>
        <v>24812</v>
      </c>
      <c r="D44" s="15">
        <f>D45+D47</f>
        <v>3.6783247759753155</v>
      </c>
      <c r="E44" s="15">
        <f>E45+E47</f>
        <v>-14688</v>
      </c>
      <c r="F44" s="62">
        <f t="shared" si="0"/>
        <v>62.81518987341772</v>
      </c>
      <c r="G44" s="5"/>
    </row>
    <row r="45" spans="1:7" ht="44.25" customHeight="1">
      <c r="A45" s="14" t="s">
        <v>91</v>
      </c>
      <c r="B45" s="15">
        <f>B46</f>
        <v>22500</v>
      </c>
      <c r="C45" s="15">
        <f>C46</f>
        <v>9500</v>
      </c>
      <c r="D45" s="15">
        <f>D46</f>
        <v>1.4083542387459898</v>
      </c>
      <c r="E45" s="15">
        <f>E46</f>
        <v>-13000</v>
      </c>
      <c r="F45" s="62">
        <f t="shared" si="0"/>
        <v>42.22222222222222</v>
      </c>
      <c r="G45" s="5"/>
    </row>
    <row r="46" spans="1:7" ht="60" customHeight="1">
      <c r="A46" s="25" t="s">
        <v>18</v>
      </c>
      <c r="B46" s="15">
        <v>22500</v>
      </c>
      <c r="C46" s="15">
        <f>'Приложение №1'!C46</f>
        <v>9500</v>
      </c>
      <c r="D46" s="15">
        <f>C46/C8*100</f>
        <v>1.4083542387459898</v>
      </c>
      <c r="E46" s="15">
        <f>C46-B46</f>
        <v>-13000</v>
      </c>
      <c r="F46" s="62">
        <f t="shared" si="0"/>
        <v>42.22222222222222</v>
      </c>
      <c r="G46" s="5"/>
    </row>
    <row r="47" spans="1:7" ht="29.25" customHeight="1">
      <c r="A47" s="14" t="s">
        <v>120</v>
      </c>
      <c r="B47" s="15">
        <f>B48</f>
        <v>17000</v>
      </c>
      <c r="C47" s="15">
        <f>C48</f>
        <v>15312</v>
      </c>
      <c r="D47" s="15">
        <f>D48</f>
        <v>2.2699705372293257</v>
      </c>
      <c r="E47" s="15">
        <f>E48</f>
        <v>-1688</v>
      </c>
      <c r="F47" s="62">
        <f t="shared" si="0"/>
        <v>90.07058823529411</v>
      </c>
      <c r="G47" s="5"/>
    </row>
    <row r="48" spans="1:7" ht="29.25" customHeight="1">
      <c r="A48" s="53" t="s">
        <v>20</v>
      </c>
      <c r="B48" s="15">
        <v>17000</v>
      </c>
      <c r="C48" s="15">
        <f>'Приложение №1'!C48</f>
        <v>15312</v>
      </c>
      <c r="D48" s="15">
        <f>C48/C8*100</f>
        <v>2.2699705372293257</v>
      </c>
      <c r="E48" s="15">
        <f>C48-B48</f>
        <v>-1688</v>
      </c>
      <c r="F48" s="62">
        <f t="shared" si="0"/>
        <v>90.07058823529411</v>
      </c>
      <c r="G48" s="5"/>
    </row>
    <row r="49" spans="1:7" ht="18.75" customHeight="1">
      <c r="A49" s="11" t="s">
        <v>66</v>
      </c>
      <c r="B49" s="12">
        <f>B50</f>
        <v>1213.3</v>
      </c>
      <c r="C49" s="12">
        <f>C50</f>
        <v>1139.6</v>
      </c>
      <c r="D49" s="12">
        <f>D50</f>
        <v>0.1689432095236768</v>
      </c>
      <c r="E49" s="12">
        <f>E50</f>
        <v>-73.70000000000002</v>
      </c>
      <c r="F49" s="61">
        <f t="shared" si="0"/>
        <v>93.92565729827741</v>
      </c>
      <c r="G49" s="5"/>
    </row>
    <row r="50" spans="1:7" ht="18.75" customHeight="1">
      <c r="A50" s="14" t="s">
        <v>72</v>
      </c>
      <c r="B50" s="15">
        <f>B51+B52+B53</f>
        <v>1213.3</v>
      </c>
      <c r="C50" s="15">
        <f>C51+C52+C53</f>
        <v>1139.6</v>
      </c>
      <c r="D50" s="15">
        <f>D51+D52+D53</f>
        <v>0.1689432095236768</v>
      </c>
      <c r="E50" s="15">
        <f>E51+E52+E53</f>
        <v>-73.70000000000002</v>
      </c>
      <c r="F50" s="62">
        <f t="shared" si="0"/>
        <v>93.92565729827741</v>
      </c>
      <c r="G50" s="5"/>
    </row>
    <row r="51" spans="1:7" ht="27">
      <c r="A51" s="25" t="s">
        <v>23</v>
      </c>
      <c r="B51" s="15">
        <v>345.9</v>
      </c>
      <c r="C51" s="15">
        <f>'Приложение №1'!C51</f>
        <v>359.7</v>
      </c>
      <c r="D51" s="15">
        <f>C51/C8*100</f>
        <v>0.05332473891336131</v>
      </c>
      <c r="E51" s="15">
        <f>C51-B51</f>
        <v>13.800000000000011</v>
      </c>
      <c r="F51" s="62">
        <f t="shared" si="0"/>
        <v>103.98959236773635</v>
      </c>
      <c r="G51" s="5"/>
    </row>
    <row r="52" spans="1:7" ht="13.5">
      <c r="A52" s="25" t="s">
        <v>22</v>
      </c>
      <c r="B52" s="15">
        <v>562.7</v>
      </c>
      <c r="C52" s="15">
        <f>'Приложение №1'!C52</f>
        <v>463.1</v>
      </c>
      <c r="D52" s="15">
        <f>C52/C8*100</f>
        <v>0.06865356294350188</v>
      </c>
      <c r="E52" s="15">
        <f>C52-B52</f>
        <v>-99.60000000000002</v>
      </c>
      <c r="F52" s="62">
        <f t="shared" si="0"/>
        <v>82.29962679936023</v>
      </c>
      <c r="G52" s="5"/>
    </row>
    <row r="53" spans="1:7" ht="13.5">
      <c r="A53" s="47" t="s">
        <v>100</v>
      </c>
      <c r="B53" s="15">
        <f>B54+B55</f>
        <v>304.7</v>
      </c>
      <c r="C53" s="15">
        <f>C54+C55</f>
        <v>316.8</v>
      </c>
      <c r="D53" s="15">
        <f>D54+D55</f>
        <v>0.04696490766681363</v>
      </c>
      <c r="E53" s="15">
        <f>E54+E55</f>
        <v>12.100000000000001</v>
      </c>
      <c r="F53" s="62">
        <f t="shared" si="0"/>
        <v>103.97111913357402</v>
      </c>
      <c r="G53" s="5"/>
    </row>
    <row r="54" spans="1:7" ht="13.5">
      <c r="A54" s="49" t="s">
        <v>147</v>
      </c>
      <c r="B54" s="15">
        <v>271.7</v>
      </c>
      <c r="C54" s="15">
        <f>'Приложение №1'!C54</f>
        <v>282.7</v>
      </c>
      <c r="D54" s="15">
        <f>C54/C8*100</f>
        <v>0.04190965718878855</v>
      </c>
      <c r="E54" s="15">
        <f>C54-B54</f>
        <v>11</v>
      </c>
      <c r="F54" s="62">
        <f t="shared" si="0"/>
        <v>104.0485829959514</v>
      </c>
      <c r="G54" s="5"/>
    </row>
    <row r="55" spans="1:7" ht="13.5">
      <c r="A55" s="49" t="s">
        <v>148</v>
      </c>
      <c r="B55" s="15">
        <v>33</v>
      </c>
      <c r="C55" s="15">
        <f>'Приложение №1'!C55</f>
        <v>34.1</v>
      </c>
      <c r="D55" s="15">
        <f>C55/C8*100</f>
        <v>0.005055250478025079</v>
      </c>
      <c r="E55" s="15">
        <f>C55-B55</f>
        <v>1.1000000000000014</v>
      </c>
      <c r="F55" s="62">
        <f t="shared" si="0"/>
        <v>103.33333333333334</v>
      </c>
      <c r="G55" s="5"/>
    </row>
    <row r="56" spans="1:7" ht="27">
      <c r="A56" s="31" t="s">
        <v>110</v>
      </c>
      <c r="B56" s="12">
        <f>B57+B60</f>
        <v>1505</v>
      </c>
      <c r="C56" s="12">
        <f>C57+C60</f>
        <v>505</v>
      </c>
      <c r="D56" s="12">
        <f>D57+D60</f>
        <v>0.07486514637544471</v>
      </c>
      <c r="E56" s="12">
        <f>E57+E60</f>
        <v>-1000</v>
      </c>
      <c r="F56" s="61">
        <f t="shared" si="0"/>
        <v>33.5548172757475</v>
      </c>
      <c r="G56" s="5"/>
    </row>
    <row r="57" spans="1:7" ht="54.75">
      <c r="A57" s="25" t="s">
        <v>25</v>
      </c>
      <c r="B57" s="15">
        <f aca="true" t="shared" si="2" ref="B57:E58">B58</f>
        <v>1500</v>
      </c>
      <c r="C57" s="15">
        <f t="shared" si="2"/>
        <v>500</v>
      </c>
      <c r="D57" s="15">
        <f t="shared" si="2"/>
        <v>0.07412390730242051</v>
      </c>
      <c r="E57" s="15">
        <f t="shared" si="2"/>
        <v>-1000</v>
      </c>
      <c r="F57" s="62">
        <f t="shared" si="0"/>
        <v>33.33333333333333</v>
      </c>
      <c r="G57" s="5"/>
    </row>
    <row r="58" spans="1:7" ht="60" customHeight="1">
      <c r="A58" s="25" t="s">
        <v>27</v>
      </c>
      <c r="B58" s="15">
        <f t="shared" si="2"/>
        <v>1500</v>
      </c>
      <c r="C58" s="15">
        <f t="shared" si="2"/>
        <v>500</v>
      </c>
      <c r="D58" s="15">
        <f t="shared" si="2"/>
        <v>0.07412390730242051</v>
      </c>
      <c r="E58" s="15">
        <f t="shared" si="2"/>
        <v>-1000</v>
      </c>
      <c r="F58" s="62">
        <f t="shared" si="0"/>
        <v>33.33333333333333</v>
      </c>
      <c r="G58" s="5"/>
    </row>
    <row r="59" spans="1:7" ht="63.75" customHeight="1">
      <c r="A59" s="25" t="s">
        <v>29</v>
      </c>
      <c r="B59" s="15">
        <v>1500</v>
      </c>
      <c r="C59" s="15">
        <f>'Приложение №1'!C59</f>
        <v>500</v>
      </c>
      <c r="D59" s="15">
        <f>C59/C8*100</f>
        <v>0.07412390730242051</v>
      </c>
      <c r="E59" s="15">
        <f>C59-B59</f>
        <v>-1000</v>
      </c>
      <c r="F59" s="62">
        <f t="shared" si="0"/>
        <v>33.33333333333333</v>
      </c>
      <c r="G59" s="5"/>
    </row>
    <row r="60" spans="1:7" ht="27">
      <c r="A60" s="25" t="s">
        <v>123</v>
      </c>
      <c r="B60" s="15">
        <f aca="true" t="shared" si="3" ref="B60:E61">B61</f>
        <v>5</v>
      </c>
      <c r="C60" s="15">
        <f t="shared" si="3"/>
        <v>5</v>
      </c>
      <c r="D60" s="15">
        <f t="shared" si="3"/>
        <v>0.000741239073024205</v>
      </c>
      <c r="E60" s="15">
        <f t="shared" si="3"/>
        <v>0</v>
      </c>
      <c r="F60" s="62">
        <f t="shared" si="0"/>
        <v>100</v>
      </c>
      <c r="G60" s="5"/>
    </row>
    <row r="61" spans="1:7" ht="27">
      <c r="A61" s="25" t="s">
        <v>125</v>
      </c>
      <c r="B61" s="15">
        <f t="shared" si="3"/>
        <v>5</v>
      </c>
      <c r="C61" s="15">
        <f t="shared" si="3"/>
        <v>5</v>
      </c>
      <c r="D61" s="15">
        <f t="shared" si="3"/>
        <v>0.000741239073024205</v>
      </c>
      <c r="E61" s="15">
        <f t="shared" si="3"/>
        <v>0</v>
      </c>
      <c r="F61" s="62">
        <f t="shared" si="0"/>
        <v>100</v>
      </c>
      <c r="G61" s="5"/>
    </row>
    <row r="62" spans="1:7" ht="33" customHeight="1">
      <c r="A62" s="25" t="s">
        <v>31</v>
      </c>
      <c r="B62" s="15">
        <v>5</v>
      </c>
      <c r="C62" s="15">
        <f>'Приложение №1'!C62</f>
        <v>5</v>
      </c>
      <c r="D62" s="15">
        <f>C62/C8*100</f>
        <v>0.000741239073024205</v>
      </c>
      <c r="E62" s="15">
        <f>C62-B62</f>
        <v>0</v>
      </c>
      <c r="F62" s="62">
        <f t="shared" si="0"/>
        <v>100</v>
      </c>
      <c r="G62" s="5"/>
    </row>
    <row r="63" spans="1:7" ht="19.5" customHeight="1">
      <c r="A63" s="11" t="s">
        <v>85</v>
      </c>
      <c r="B63" s="12">
        <f>B64+B66+B67+B69+B74+B75+B77+B79+B80</f>
        <v>10767.3</v>
      </c>
      <c r="C63" s="12">
        <f>C64+C66+C67+C69+C74+C75+C77+C79+C80</f>
        <v>1692</v>
      </c>
      <c r="D63" s="12">
        <f>D64+D66+D67+D69+D74+D75+D77+D79+D80</f>
        <v>0.25083530231139095</v>
      </c>
      <c r="E63" s="12">
        <f>E64+E66+E67+E69+E74+E75+E77+E79+E80</f>
        <v>-9075.3</v>
      </c>
      <c r="F63" s="61">
        <f t="shared" si="0"/>
        <v>15.714245911231227</v>
      </c>
      <c r="G63" s="5"/>
    </row>
    <row r="64" spans="1:7" s="32" customFormat="1" ht="27">
      <c r="A64" s="11" t="s">
        <v>90</v>
      </c>
      <c r="B64" s="12">
        <f>B65</f>
        <v>56</v>
      </c>
      <c r="C64" s="12">
        <f>C65</f>
        <v>86</v>
      </c>
      <c r="D64" s="12">
        <f>D65</f>
        <v>0.012749312056016326</v>
      </c>
      <c r="E64" s="12">
        <f>E65</f>
        <v>30</v>
      </c>
      <c r="F64" s="61">
        <f t="shared" si="0"/>
        <v>153.57142857142858</v>
      </c>
      <c r="G64" s="5"/>
    </row>
    <row r="65" spans="1:7" s="32" customFormat="1" ht="60.75" customHeight="1">
      <c r="A65" s="16" t="s">
        <v>224</v>
      </c>
      <c r="B65" s="15">
        <v>56</v>
      </c>
      <c r="C65" s="15">
        <f>'Приложение №1'!C65</f>
        <v>86</v>
      </c>
      <c r="D65" s="15">
        <f>C65/C8*100</f>
        <v>0.012749312056016326</v>
      </c>
      <c r="E65" s="15">
        <f>C65-B65</f>
        <v>30</v>
      </c>
      <c r="F65" s="62">
        <f t="shared" si="0"/>
        <v>153.57142857142858</v>
      </c>
      <c r="G65" s="5"/>
    </row>
    <row r="66" spans="1:7" ht="45.75" customHeight="1">
      <c r="A66" s="17" t="s">
        <v>32</v>
      </c>
      <c r="B66" s="15">
        <v>100.5</v>
      </c>
      <c r="C66" s="15"/>
      <c r="D66" s="15">
        <f>C66/C8*100</f>
        <v>0</v>
      </c>
      <c r="E66" s="15">
        <f>C66-B66</f>
        <v>-100.5</v>
      </c>
      <c r="F66" s="62">
        <f t="shared" si="0"/>
        <v>0</v>
      </c>
      <c r="G66" s="5"/>
    </row>
    <row r="67" spans="1:7" ht="41.25">
      <c r="A67" s="16" t="s">
        <v>97</v>
      </c>
      <c r="B67" s="15">
        <f>B68</f>
        <v>25</v>
      </c>
      <c r="C67" s="15">
        <f>C68</f>
        <v>0</v>
      </c>
      <c r="D67" s="15">
        <f>D68</f>
        <v>0</v>
      </c>
      <c r="E67" s="15">
        <f>E68</f>
        <v>-25</v>
      </c>
      <c r="F67" s="62">
        <f t="shared" si="0"/>
        <v>0</v>
      </c>
      <c r="G67" s="5"/>
    </row>
    <row r="68" spans="1:7" ht="45.75" customHeight="1">
      <c r="A68" s="16" t="s">
        <v>104</v>
      </c>
      <c r="B68" s="15">
        <v>25</v>
      </c>
      <c r="C68" s="15"/>
      <c r="D68" s="15">
        <f>C68/C8*100</f>
        <v>0</v>
      </c>
      <c r="E68" s="15">
        <f>C68-B68</f>
        <v>-25</v>
      </c>
      <c r="F68" s="62">
        <f t="shared" si="0"/>
        <v>0</v>
      </c>
      <c r="G68" s="5"/>
    </row>
    <row r="69" spans="1:7" ht="89.25" customHeight="1">
      <c r="A69" s="54" t="s">
        <v>33</v>
      </c>
      <c r="B69" s="12">
        <f>B70+B71+B72</f>
        <v>280</v>
      </c>
      <c r="C69" s="12">
        <f>C70+C71+C72</f>
        <v>590</v>
      </c>
      <c r="D69" s="12">
        <f>D70+D71+D72</f>
        <v>0.0874662106168562</v>
      </c>
      <c r="E69" s="12">
        <f>E70+E71+E72</f>
        <v>310</v>
      </c>
      <c r="F69" s="61">
        <f t="shared" si="0"/>
        <v>210.71428571428572</v>
      </c>
      <c r="G69" s="5"/>
    </row>
    <row r="70" spans="1:7" ht="33.75" customHeight="1">
      <c r="A70" s="35" t="s">
        <v>34</v>
      </c>
      <c r="B70" s="15">
        <v>250</v>
      </c>
      <c r="C70" s="15">
        <f>'Приложение №1'!C67</f>
        <v>500</v>
      </c>
      <c r="D70" s="15">
        <f>C70/C8*100</f>
        <v>0.07412390730242051</v>
      </c>
      <c r="E70" s="15">
        <f>C70-B70</f>
        <v>250</v>
      </c>
      <c r="F70" s="62">
        <f t="shared" si="0"/>
        <v>200</v>
      </c>
      <c r="G70" s="5"/>
    </row>
    <row r="71" spans="1:7" ht="30.75" customHeight="1">
      <c r="A71" s="27" t="s">
        <v>158</v>
      </c>
      <c r="B71" s="15">
        <v>20</v>
      </c>
      <c r="C71" s="15">
        <f>'Приложение №1'!C68</f>
        <v>85</v>
      </c>
      <c r="D71" s="15">
        <f>C71/C8*100</f>
        <v>0.012601064241411487</v>
      </c>
      <c r="E71" s="15">
        <f>C71-B71</f>
        <v>65</v>
      </c>
      <c r="F71" s="62">
        <f t="shared" si="0"/>
        <v>425</v>
      </c>
      <c r="G71" s="5"/>
    </row>
    <row r="72" spans="1:7" ht="22.5" customHeight="1">
      <c r="A72" s="27" t="s">
        <v>140</v>
      </c>
      <c r="B72" s="15">
        <f>B73</f>
        <v>10</v>
      </c>
      <c r="C72" s="15">
        <f>C73</f>
        <v>5</v>
      </c>
      <c r="D72" s="15">
        <f>D73</f>
        <v>0.000741239073024205</v>
      </c>
      <c r="E72" s="15">
        <f>E73</f>
        <v>-5</v>
      </c>
      <c r="F72" s="62">
        <f t="shared" si="0"/>
        <v>50</v>
      </c>
      <c r="G72" s="5"/>
    </row>
    <row r="73" spans="1:7" ht="48" customHeight="1">
      <c r="A73" s="17" t="s">
        <v>135</v>
      </c>
      <c r="B73" s="15">
        <v>10</v>
      </c>
      <c r="C73" s="15">
        <f>'Приложение №1'!C70</f>
        <v>5</v>
      </c>
      <c r="D73" s="15">
        <f>C73/C8*100</f>
        <v>0.000741239073024205</v>
      </c>
      <c r="E73" s="15">
        <f>C73-B73</f>
        <v>-5</v>
      </c>
      <c r="F73" s="62">
        <f aca="true" t="shared" si="4" ref="F73:F164">C73/B73*100</f>
        <v>50</v>
      </c>
      <c r="G73" s="5"/>
    </row>
    <row r="74" spans="1:7" ht="45" customHeight="1">
      <c r="A74" s="27" t="s">
        <v>37</v>
      </c>
      <c r="B74" s="15">
        <v>640</v>
      </c>
      <c r="C74" s="15">
        <f>'Приложение №1'!C71</f>
        <v>190</v>
      </c>
      <c r="D74" s="15">
        <f>C74/C8*100</f>
        <v>0.02816708477491979</v>
      </c>
      <c r="E74" s="15">
        <f>C74-B74</f>
        <v>-450</v>
      </c>
      <c r="F74" s="62">
        <f t="shared" si="4"/>
        <v>29.6875</v>
      </c>
      <c r="G74" s="5"/>
    </row>
    <row r="75" spans="1:7" ht="39.75" customHeight="1">
      <c r="A75" s="27" t="s">
        <v>137</v>
      </c>
      <c r="B75" s="15">
        <f>B76</f>
        <v>20</v>
      </c>
      <c r="C75" s="15">
        <f>C76</f>
        <v>20</v>
      </c>
      <c r="D75" s="15">
        <f>D76</f>
        <v>0.00296495629209682</v>
      </c>
      <c r="E75" s="15">
        <f>E76</f>
        <v>0</v>
      </c>
      <c r="F75" s="62">
        <f t="shared" si="4"/>
        <v>100</v>
      </c>
      <c r="G75" s="5"/>
    </row>
    <row r="76" spans="1:7" ht="30.75" customHeight="1">
      <c r="A76" s="22" t="s">
        <v>159</v>
      </c>
      <c r="B76" s="15">
        <v>20</v>
      </c>
      <c r="C76" s="15">
        <f>'Приложение №1'!C73</f>
        <v>20</v>
      </c>
      <c r="D76" s="15">
        <f>C76/C8*100</f>
        <v>0.00296495629209682</v>
      </c>
      <c r="E76" s="15">
        <f>C76-B76</f>
        <v>0</v>
      </c>
      <c r="F76" s="62">
        <f t="shared" si="4"/>
        <v>100</v>
      </c>
      <c r="G76" s="5"/>
    </row>
    <row r="77" spans="1:7" ht="30.75" customHeight="1">
      <c r="A77" s="56" t="s">
        <v>186</v>
      </c>
      <c r="B77" s="15">
        <f>B78</f>
        <v>0</v>
      </c>
      <c r="C77" s="15">
        <f>C78</f>
        <v>200</v>
      </c>
      <c r="D77" s="15">
        <f>D78</f>
        <v>0.029649562920968205</v>
      </c>
      <c r="E77" s="15">
        <f>E78</f>
        <v>200</v>
      </c>
      <c r="F77" s="62"/>
      <c r="G77" s="5"/>
    </row>
    <row r="78" spans="1:7" ht="30.75" customHeight="1">
      <c r="A78" s="57" t="s">
        <v>188</v>
      </c>
      <c r="B78" s="15">
        <v>0</v>
      </c>
      <c r="C78" s="15">
        <f>'Приложение №1'!C75</f>
        <v>200</v>
      </c>
      <c r="D78" s="15">
        <f>C78/C8*100</f>
        <v>0.029649562920968205</v>
      </c>
      <c r="E78" s="15">
        <f>C78-B78</f>
        <v>200</v>
      </c>
      <c r="F78" s="62"/>
      <c r="G78" s="5"/>
    </row>
    <row r="79" spans="1:7" ht="47.25" customHeight="1">
      <c r="A79" s="27" t="s">
        <v>5</v>
      </c>
      <c r="B79" s="15">
        <v>25</v>
      </c>
      <c r="C79" s="15">
        <v>0</v>
      </c>
      <c r="D79" s="15">
        <f>C79/C8*100</f>
        <v>0</v>
      </c>
      <c r="E79" s="15">
        <f>C79-B79</f>
        <v>-25</v>
      </c>
      <c r="F79" s="62">
        <f t="shared" si="4"/>
        <v>0</v>
      </c>
      <c r="G79" s="5"/>
    </row>
    <row r="80" spans="1:7" ht="31.5" customHeight="1">
      <c r="A80" s="14" t="s">
        <v>45</v>
      </c>
      <c r="B80" s="15">
        <f>B81</f>
        <v>9620.8</v>
      </c>
      <c r="C80" s="15">
        <f>C81</f>
        <v>606</v>
      </c>
      <c r="D80" s="15">
        <f>D81</f>
        <v>0.08983817565053365</v>
      </c>
      <c r="E80" s="15">
        <f>E81</f>
        <v>-9014.8</v>
      </c>
      <c r="F80" s="62">
        <f t="shared" si="4"/>
        <v>6.298852486279729</v>
      </c>
      <c r="G80" s="5"/>
    </row>
    <row r="81" spans="1:7" ht="32.25" customHeight="1">
      <c r="A81" s="25" t="s">
        <v>36</v>
      </c>
      <c r="B81" s="15">
        <v>9620.8</v>
      </c>
      <c r="C81" s="15">
        <f>'Приложение №1'!C77</f>
        <v>606</v>
      </c>
      <c r="D81" s="15">
        <f>C81/C8*100</f>
        <v>0.08983817565053365</v>
      </c>
      <c r="E81" s="15">
        <f>C81-B81</f>
        <v>-9014.8</v>
      </c>
      <c r="F81" s="62">
        <f t="shared" si="4"/>
        <v>6.298852486279729</v>
      </c>
      <c r="G81" s="5"/>
    </row>
    <row r="82" spans="1:7" ht="20.25" customHeight="1">
      <c r="A82" s="11" t="s">
        <v>79</v>
      </c>
      <c r="B82" s="12">
        <f>B83+B164</f>
        <v>505200.80000000005</v>
      </c>
      <c r="C82" s="12">
        <f>C83</f>
        <v>402005.19999999995</v>
      </c>
      <c r="D82" s="12">
        <f>D83</f>
        <v>59.59639235978204</v>
      </c>
      <c r="E82" s="12">
        <f>E83+E164</f>
        <v>-103195.59999999998</v>
      </c>
      <c r="F82" s="61">
        <f t="shared" si="4"/>
        <v>79.57334984425994</v>
      </c>
      <c r="G82" s="5"/>
    </row>
    <row r="83" spans="1:7" ht="27">
      <c r="A83" s="11" t="s">
        <v>68</v>
      </c>
      <c r="B83" s="12">
        <f>B84+B93+B132+B157</f>
        <v>479680.9</v>
      </c>
      <c r="C83" s="12">
        <f>C84+C93+C132+C157</f>
        <v>402005.19999999995</v>
      </c>
      <c r="D83" s="12">
        <f>D84+D93+D132+D157</f>
        <v>59.59639235978204</v>
      </c>
      <c r="E83" s="12">
        <f>E84+E93+E132+E157</f>
        <v>-77675.69999999998</v>
      </c>
      <c r="F83" s="61">
        <f t="shared" si="4"/>
        <v>83.80679739385077</v>
      </c>
      <c r="G83" s="5"/>
    </row>
    <row r="84" spans="1:7" ht="13.5">
      <c r="A84" s="11" t="s">
        <v>138</v>
      </c>
      <c r="B84" s="12">
        <f>B85+B91</f>
        <v>153161</v>
      </c>
      <c r="C84" s="12">
        <f>C85</f>
        <v>174789</v>
      </c>
      <c r="D84" s="12">
        <f>D85</f>
        <v>25.91208726696556</v>
      </c>
      <c r="E84" s="12">
        <f>E85+E91</f>
        <v>21628</v>
      </c>
      <c r="F84" s="61">
        <f t="shared" si="4"/>
        <v>114.12108826659528</v>
      </c>
      <c r="G84" s="5"/>
    </row>
    <row r="85" spans="1:7" ht="13.5">
      <c r="A85" s="14" t="s">
        <v>46</v>
      </c>
      <c r="B85" s="15">
        <f>B86+B89</f>
        <v>149667</v>
      </c>
      <c r="C85" s="15">
        <f>C86+C89</f>
        <v>174789</v>
      </c>
      <c r="D85" s="15">
        <f>D86+D89</f>
        <v>25.91208726696556</v>
      </c>
      <c r="E85" s="15">
        <f>E86+E89</f>
        <v>25122</v>
      </c>
      <c r="F85" s="62">
        <f t="shared" si="4"/>
        <v>116.78526328449156</v>
      </c>
      <c r="G85" s="5"/>
    </row>
    <row r="86" spans="1:7" ht="33" customHeight="1">
      <c r="A86" s="27" t="s">
        <v>38</v>
      </c>
      <c r="B86" s="15">
        <f>B88</f>
        <v>148087</v>
      </c>
      <c r="C86" s="15">
        <f>C88</f>
        <v>173761</v>
      </c>
      <c r="D86" s="15">
        <f>D88</f>
        <v>25.759688513551783</v>
      </c>
      <c r="E86" s="15">
        <f>E88</f>
        <v>25674</v>
      </c>
      <c r="F86" s="62">
        <f t="shared" si="4"/>
        <v>117.3371058904563</v>
      </c>
      <c r="G86" s="5"/>
    </row>
    <row r="87" spans="1:9" ht="22.5" customHeight="1">
      <c r="A87" s="14" t="s">
        <v>86</v>
      </c>
      <c r="B87" s="15"/>
      <c r="C87" s="15"/>
      <c r="D87" s="15"/>
      <c r="E87" s="15"/>
      <c r="F87" s="62"/>
      <c r="G87" s="5"/>
      <c r="I87" s="5"/>
    </row>
    <row r="88" spans="1:7" ht="75" customHeight="1">
      <c r="A88" s="14" t="s">
        <v>227</v>
      </c>
      <c r="B88" s="15">
        <v>148087</v>
      </c>
      <c r="C88" s="15">
        <f>'Приложение №1'!C84</f>
        <v>173761</v>
      </c>
      <c r="D88" s="15">
        <f>C88/C8*100</f>
        <v>25.759688513551783</v>
      </c>
      <c r="E88" s="15">
        <f>C88-B88</f>
        <v>25674</v>
      </c>
      <c r="F88" s="62">
        <f t="shared" si="4"/>
        <v>117.3371058904563</v>
      </c>
      <c r="G88" s="5"/>
    </row>
    <row r="89" spans="1:7" ht="27">
      <c r="A89" s="27" t="s">
        <v>150</v>
      </c>
      <c r="B89" s="15">
        <f>B90</f>
        <v>1580</v>
      </c>
      <c r="C89" s="15">
        <f>C90</f>
        <v>1028</v>
      </c>
      <c r="D89" s="15">
        <f>D90</f>
        <v>0.15239875341377657</v>
      </c>
      <c r="E89" s="15">
        <f>E90</f>
        <v>-552</v>
      </c>
      <c r="F89" s="62">
        <f t="shared" si="4"/>
        <v>65.0632911392405</v>
      </c>
      <c r="G89" s="5"/>
    </row>
    <row r="90" spans="1:7" ht="74.25" customHeight="1">
      <c r="A90" s="25" t="s">
        <v>228</v>
      </c>
      <c r="B90" s="15">
        <v>1580</v>
      </c>
      <c r="C90" s="15">
        <f>'Приложение №1'!C86</f>
        <v>1028</v>
      </c>
      <c r="D90" s="15">
        <f>C90/C8*100</f>
        <v>0.15239875341377657</v>
      </c>
      <c r="E90" s="15">
        <f>C90-B90</f>
        <v>-552</v>
      </c>
      <c r="F90" s="62">
        <f t="shared" si="4"/>
        <v>65.0632911392405</v>
      </c>
      <c r="G90" s="5"/>
    </row>
    <row r="91" spans="1:7" ht="33.75" customHeight="1">
      <c r="A91" s="14" t="s">
        <v>219</v>
      </c>
      <c r="B91" s="15">
        <f>B92</f>
        <v>3494</v>
      </c>
      <c r="C91" s="15">
        <f>C92</f>
        <v>0</v>
      </c>
      <c r="D91" s="15">
        <f>D92</f>
        <v>0</v>
      </c>
      <c r="E91" s="15">
        <f>E92</f>
        <v>-3494</v>
      </c>
      <c r="F91" s="62">
        <f t="shared" si="4"/>
        <v>0</v>
      </c>
      <c r="G91" s="5"/>
    </row>
    <row r="92" spans="1:7" ht="39.75" customHeight="1">
      <c r="A92" s="27" t="s">
        <v>220</v>
      </c>
      <c r="B92" s="15">
        <f>2394+1100</f>
        <v>3494</v>
      </c>
      <c r="C92" s="15"/>
      <c r="D92" s="15"/>
      <c r="E92" s="15">
        <f>C92-B92</f>
        <v>-3494</v>
      </c>
      <c r="F92" s="62">
        <f t="shared" si="4"/>
        <v>0</v>
      </c>
      <c r="G92" s="5"/>
    </row>
    <row r="93" spans="1:7" ht="27">
      <c r="A93" s="11" t="s">
        <v>164</v>
      </c>
      <c r="B93" s="12">
        <f>B94+B98+B102+B106+B110</f>
        <v>127514.29999999999</v>
      </c>
      <c r="C93" s="12">
        <f>C94+C98+C102+C106+C110</f>
        <v>11180.900000000001</v>
      </c>
      <c r="D93" s="12">
        <f>D94+D98+D102+D106+D110</f>
        <v>1.6575439903152671</v>
      </c>
      <c r="E93" s="12">
        <f>E94+E98+E102+E106+E110</f>
        <v>-116333.39999999998</v>
      </c>
      <c r="F93" s="61">
        <f t="shared" si="4"/>
        <v>8.768349902716794</v>
      </c>
      <c r="G93" s="5"/>
    </row>
    <row r="94" spans="1:7" ht="27">
      <c r="A94" s="14" t="s">
        <v>197</v>
      </c>
      <c r="B94" s="15">
        <f>B95</f>
        <v>1007.2</v>
      </c>
      <c r="C94" s="15">
        <f>C95</f>
        <v>0</v>
      </c>
      <c r="D94" s="12"/>
      <c r="E94" s="15">
        <f>E95</f>
        <v>-1007.2</v>
      </c>
      <c r="F94" s="62">
        <f t="shared" si="4"/>
        <v>0</v>
      </c>
      <c r="G94" s="5"/>
    </row>
    <row r="95" spans="1:7" ht="27">
      <c r="A95" s="14" t="s">
        <v>259</v>
      </c>
      <c r="B95" s="15">
        <f>B97</f>
        <v>1007.2</v>
      </c>
      <c r="C95" s="15">
        <f>C97</f>
        <v>0</v>
      </c>
      <c r="D95" s="12"/>
      <c r="E95" s="15">
        <f>E97</f>
        <v>-1007.2</v>
      </c>
      <c r="F95" s="62">
        <f t="shared" si="4"/>
        <v>0</v>
      </c>
      <c r="G95" s="5"/>
    </row>
    <row r="96" spans="1:7" ht="13.5">
      <c r="A96" s="14" t="s">
        <v>86</v>
      </c>
      <c r="B96" s="15"/>
      <c r="C96" s="12"/>
      <c r="D96" s="12"/>
      <c r="E96" s="12"/>
      <c r="F96" s="62"/>
      <c r="G96" s="5"/>
    </row>
    <row r="97" spans="1:7" ht="110.25">
      <c r="A97" s="14" t="s">
        <v>198</v>
      </c>
      <c r="B97" s="15">
        <v>1007.2</v>
      </c>
      <c r="C97" s="12"/>
      <c r="D97" s="12"/>
      <c r="E97" s="15">
        <f>C97-B97</f>
        <v>-1007.2</v>
      </c>
      <c r="F97" s="62">
        <f t="shared" si="4"/>
        <v>0</v>
      </c>
      <c r="G97" s="5"/>
    </row>
    <row r="98" spans="1:7" ht="13.5">
      <c r="A98" s="50" t="s">
        <v>199</v>
      </c>
      <c r="B98" s="15">
        <f>B99</f>
        <v>3.3</v>
      </c>
      <c r="C98" s="15">
        <f>C99</f>
        <v>0</v>
      </c>
      <c r="D98" s="12"/>
      <c r="E98" s="15">
        <f>E99</f>
        <v>-3.3</v>
      </c>
      <c r="F98" s="62">
        <f t="shared" si="4"/>
        <v>0</v>
      </c>
      <c r="G98" s="5"/>
    </row>
    <row r="99" spans="1:7" ht="13.5">
      <c r="A99" s="14" t="s">
        <v>200</v>
      </c>
      <c r="B99" s="15">
        <f>B101</f>
        <v>3.3</v>
      </c>
      <c r="C99" s="15">
        <f>C101</f>
        <v>0</v>
      </c>
      <c r="D99" s="12"/>
      <c r="E99" s="15">
        <f>E101</f>
        <v>-3.3</v>
      </c>
      <c r="F99" s="62">
        <f t="shared" si="4"/>
        <v>0</v>
      </c>
      <c r="G99" s="5"/>
    </row>
    <row r="100" spans="1:7" ht="13.5">
      <c r="A100" s="14" t="s">
        <v>86</v>
      </c>
      <c r="B100" s="12"/>
      <c r="C100" s="12"/>
      <c r="D100" s="12"/>
      <c r="E100" s="12"/>
      <c r="F100" s="62"/>
      <c r="G100" s="5"/>
    </row>
    <row r="101" spans="1:7" ht="54.75">
      <c r="A101" s="14" t="s">
        <v>201</v>
      </c>
      <c r="B101" s="15">
        <f>3+0.3</f>
        <v>3.3</v>
      </c>
      <c r="C101" s="12"/>
      <c r="D101" s="12"/>
      <c r="E101" s="15">
        <f>C101-B101</f>
        <v>-3.3</v>
      </c>
      <c r="F101" s="62">
        <f t="shared" si="4"/>
        <v>0</v>
      </c>
      <c r="G101" s="5"/>
    </row>
    <row r="102" spans="1:7" ht="54.75">
      <c r="A102" s="14" t="str">
        <f>'Приложение №1'!B88</f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
</v>
      </c>
      <c r="B102" s="15">
        <f>B103</f>
        <v>0</v>
      </c>
      <c r="C102" s="15">
        <f>C103</f>
        <v>1168.2</v>
      </c>
      <c r="D102" s="15">
        <f>D103</f>
        <v>0.17318309702137527</v>
      </c>
      <c r="E102" s="15">
        <f>E103</f>
        <v>1168.2</v>
      </c>
      <c r="F102" s="62"/>
      <c r="G102" s="5"/>
    </row>
    <row r="103" spans="1:7" ht="54.75">
      <c r="A103" s="14" t="str">
        <f>'Приложение №1'!B89</f>
        <v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
</v>
      </c>
      <c r="B103" s="15">
        <f>B105</f>
        <v>0</v>
      </c>
      <c r="C103" s="15">
        <f>C105</f>
        <v>1168.2</v>
      </c>
      <c r="D103" s="15">
        <f>D105</f>
        <v>0.17318309702137527</v>
      </c>
      <c r="E103" s="15">
        <f>E105</f>
        <v>1168.2</v>
      </c>
      <c r="F103" s="62"/>
      <c r="G103" s="5"/>
    </row>
    <row r="104" spans="1:7" ht="13.5">
      <c r="A104" s="14" t="s">
        <v>86</v>
      </c>
      <c r="B104" s="12"/>
      <c r="C104" s="12"/>
      <c r="D104" s="15"/>
      <c r="E104" s="12"/>
      <c r="F104" s="62"/>
      <c r="G104" s="5"/>
    </row>
    <row r="105" spans="1:7" ht="54.75">
      <c r="A105" s="14" t="str">
        <f>'Приложение №1'!B89</f>
        <v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
</v>
      </c>
      <c r="B105" s="15"/>
      <c r="C105" s="15">
        <f>'Приложение №1'!C91</f>
        <v>1168.2</v>
      </c>
      <c r="D105" s="15">
        <f>C105/C8*100</f>
        <v>0.17318309702137527</v>
      </c>
      <c r="E105" s="15">
        <f>C105-B105</f>
        <v>1168.2</v>
      </c>
      <c r="F105" s="62"/>
      <c r="G105" s="5"/>
    </row>
    <row r="106" spans="1:7" ht="42" customHeight="1">
      <c r="A106" s="14" t="str">
        <f>'Приложение №1'!B92</f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B106" s="15">
        <f>B107</f>
        <v>2218.5</v>
      </c>
      <c r="C106" s="15">
        <f>C107</f>
        <v>3075.6</v>
      </c>
      <c r="D106" s="15">
        <f>D107</f>
        <v>0.455950978598649</v>
      </c>
      <c r="E106" s="15">
        <f>C106-B106</f>
        <v>857.0999999999999</v>
      </c>
      <c r="F106" s="62">
        <f>F107</f>
        <v>138.6342123056119</v>
      </c>
      <c r="G106" s="5"/>
    </row>
    <row r="107" spans="1:7" ht="56.25" customHeight="1">
      <c r="A107" s="14" t="str">
        <f>'Приложение №1'!B93</f>
        <v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B107" s="15">
        <f>B109</f>
        <v>2218.5</v>
      </c>
      <c r="C107" s="15">
        <f>C109</f>
        <v>3075.6</v>
      </c>
      <c r="D107" s="15">
        <f>D109</f>
        <v>0.455950978598649</v>
      </c>
      <c r="E107" s="15">
        <f>C107-B107</f>
        <v>857.0999999999999</v>
      </c>
      <c r="F107" s="62">
        <f>F109</f>
        <v>138.6342123056119</v>
      </c>
      <c r="G107" s="5"/>
    </row>
    <row r="108" spans="1:7" ht="13.5">
      <c r="A108" s="14" t="s">
        <v>86</v>
      </c>
      <c r="B108" s="15"/>
      <c r="C108" s="15"/>
      <c r="D108" s="12"/>
      <c r="E108" s="15">
        <f>C108-B108</f>
        <v>0</v>
      </c>
      <c r="F108" s="62"/>
      <c r="G108" s="5"/>
    </row>
    <row r="109" spans="1:7" ht="69">
      <c r="A109" s="14" t="str">
        <f>'Приложение №1'!B95</f>
        <v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"Формирование современной городской среды Магаданской области" на 2018-2022 годы"  на 2019 год</v>
      </c>
      <c r="B109" s="15">
        <v>2218.5</v>
      </c>
      <c r="C109" s="15">
        <f>'Приложение №1'!C95</f>
        <v>3075.6</v>
      </c>
      <c r="D109" s="15">
        <f>C109/C8*100</f>
        <v>0.455950978598649</v>
      </c>
      <c r="E109" s="15">
        <f>C109-B109</f>
        <v>857.0999999999999</v>
      </c>
      <c r="F109" s="62">
        <f t="shared" si="4"/>
        <v>138.6342123056119</v>
      </c>
      <c r="G109" s="5"/>
    </row>
    <row r="110" spans="1:7" ht="13.5">
      <c r="A110" s="14" t="s">
        <v>69</v>
      </c>
      <c r="B110" s="15">
        <f>B111</f>
        <v>124285.29999999999</v>
      </c>
      <c r="C110" s="15">
        <f>C111</f>
        <v>6937.1</v>
      </c>
      <c r="D110" s="15">
        <f>D111</f>
        <v>1.0284099146952428</v>
      </c>
      <c r="E110" s="15">
        <f>E111</f>
        <v>-117348.19999999998</v>
      </c>
      <c r="F110" s="62">
        <f t="shared" si="4"/>
        <v>5.581593317954739</v>
      </c>
      <c r="G110" s="5"/>
    </row>
    <row r="111" spans="1:7" ht="13.5">
      <c r="A111" s="25" t="s">
        <v>39</v>
      </c>
      <c r="B111" s="15">
        <f>SUM(B113:B131)</f>
        <v>124285.29999999999</v>
      </c>
      <c r="C111" s="15">
        <f>SUM(C113:C130)</f>
        <v>6937.1</v>
      </c>
      <c r="D111" s="15">
        <f>SUM(D113:D130)</f>
        <v>1.0284099146952428</v>
      </c>
      <c r="E111" s="15">
        <f>SUM(E113:E131)</f>
        <v>-117348.19999999998</v>
      </c>
      <c r="F111" s="62">
        <f t="shared" si="4"/>
        <v>5.581593317954739</v>
      </c>
      <c r="G111" s="5"/>
    </row>
    <row r="112" spans="1:7" ht="13.5">
      <c r="A112" s="14" t="s">
        <v>70</v>
      </c>
      <c r="B112" s="15"/>
      <c r="C112" s="15"/>
      <c r="D112" s="15"/>
      <c r="E112" s="15"/>
      <c r="F112" s="62"/>
      <c r="G112" s="5"/>
    </row>
    <row r="113" spans="1:7" ht="123" customHeight="1">
      <c r="A113" s="14" t="s">
        <v>248</v>
      </c>
      <c r="B113" s="15">
        <v>52890</v>
      </c>
      <c r="C113" s="15"/>
      <c r="D113" s="15"/>
      <c r="E113" s="15">
        <f aca="true" t="shared" si="5" ref="E113:E131">C113-B113</f>
        <v>-52890</v>
      </c>
      <c r="F113" s="62">
        <f t="shared" si="4"/>
        <v>0</v>
      </c>
      <c r="G113" s="5"/>
    </row>
    <row r="114" spans="1:7" ht="75" customHeight="1">
      <c r="A114" s="14" t="s">
        <v>230</v>
      </c>
      <c r="B114" s="15">
        <v>2736.1</v>
      </c>
      <c r="C114" s="15">
        <f>'Приложение №1'!C99</f>
        <v>2825.1</v>
      </c>
      <c r="D114" s="15">
        <f>C114/C8*100</f>
        <v>0.41881490104013636</v>
      </c>
      <c r="E114" s="15">
        <f t="shared" si="5"/>
        <v>89</v>
      </c>
      <c r="F114" s="62">
        <f t="shared" si="4"/>
        <v>103.25280508753336</v>
      </c>
      <c r="G114" s="5"/>
    </row>
    <row r="115" spans="1:7" ht="75" customHeight="1">
      <c r="A115" s="14" t="str">
        <f>'Приложение №1'!B100</f>
        <v>Субсидии бюджетам городских округов на реализацию мероприятий подпрограммы "Развитие   библиотечного дела Магаданской области" на 2014-2021 годы" государственной программы Магаданской области "Развитие  культуры  и туризма Магаданской области" на 2014-2021 годы" на 2019 год</v>
      </c>
      <c r="B115" s="15"/>
      <c r="C115" s="15">
        <f>'Приложение №1'!C100</f>
        <v>41.4</v>
      </c>
      <c r="D115" s="15">
        <f>C115/C8*100</f>
        <v>0.006137459524640418</v>
      </c>
      <c r="E115" s="15">
        <f t="shared" si="5"/>
        <v>41.4</v>
      </c>
      <c r="F115" s="62"/>
      <c r="G115" s="5"/>
    </row>
    <row r="116" spans="1:7" ht="76.5" customHeight="1">
      <c r="A116" s="39" t="str">
        <f>'Приложение №1'!B101</f>
        <v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на 2019 год</v>
      </c>
      <c r="B116" s="15">
        <v>1324.3</v>
      </c>
      <c r="C116" s="15">
        <f>'Приложение №1'!C101</f>
        <v>1330.3</v>
      </c>
      <c r="D116" s="15">
        <f>C116/C8*100</f>
        <v>0.19721406776882</v>
      </c>
      <c r="E116" s="15">
        <f t="shared" si="5"/>
        <v>6</v>
      </c>
      <c r="F116" s="62">
        <f t="shared" si="4"/>
        <v>100.45306954617534</v>
      </c>
      <c r="G116" s="5"/>
    </row>
    <row r="117" spans="1:7" ht="72" customHeight="1">
      <c r="A117" s="39" t="str">
        <f>'Приложение №1'!B102</f>
        <v> Субсидии бюджетам городских округов на приобретение школьных автобусов в рамках подпрограммы "Развитие общего образования в Магаданской области" государственной программы Магаданской области "Развитие образования в Магаданской области"  на 2019 год</v>
      </c>
      <c r="B117" s="15"/>
      <c r="C117" s="15">
        <f>'Приложение №1'!C102</f>
        <v>1636.4</v>
      </c>
      <c r="D117" s="15">
        <f>C117/C8*100</f>
        <v>0.24259272381936184</v>
      </c>
      <c r="E117" s="15">
        <f t="shared" si="5"/>
        <v>1636.4</v>
      </c>
      <c r="F117" s="62"/>
      <c r="G117" s="5"/>
    </row>
    <row r="118" spans="1:7" ht="76.5" customHeight="1">
      <c r="A118" s="39" t="str">
        <f>'Приложение №1'!B103</f>
        <v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 на 2019 год</v>
      </c>
      <c r="B118" s="15">
        <v>510.9</v>
      </c>
      <c r="C118" s="15">
        <f>'Приложение №1'!C103</f>
        <v>510.9</v>
      </c>
      <c r="D118" s="15">
        <f>C118/C8*100</f>
        <v>0.07573980848161327</v>
      </c>
      <c r="E118" s="15">
        <f t="shared" si="5"/>
        <v>0</v>
      </c>
      <c r="F118" s="62">
        <f t="shared" si="4"/>
        <v>100</v>
      </c>
      <c r="G118" s="5"/>
    </row>
    <row r="119" spans="1:7" ht="153" customHeight="1">
      <c r="A119" s="39" t="str">
        <f>'Приложение №1'!B104</f>
        <v>Субсидии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государственной программы Магаданской области "Развитие образования в Магаданской области"  на 2019 год</v>
      </c>
      <c r="B119" s="15">
        <v>91.5</v>
      </c>
      <c r="C119" s="15">
        <f>'Приложение №1'!C104</f>
        <v>122</v>
      </c>
      <c r="D119" s="15">
        <f>C119/C8*100</f>
        <v>0.018086233381790606</v>
      </c>
      <c r="E119" s="15">
        <f t="shared" si="5"/>
        <v>30.5</v>
      </c>
      <c r="F119" s="62">
        <f t="shared" si="4"/>
        <v>133.33333333333331</v>
      </c>
      <c r="G119" s="5"/>
    </row>
    <row r="120" spans="1:7" ht="87.75" customHeight="1">
      <c r="A120" s="39" t="str">
        <f>'Приложение №1'!B105</f>
        <v>Субсидии бюджетам городских округов, предоставляемые в рамках реализации подпрограммы "Дополнительное профессиональное образование лиц, замещающих муниципальные должности в Магаданской области" на 2017-2021 годы"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на 2017-2021 годы" на 2019 год</v>
      </c>
      <c r="B120" s="15"/>
      <c r="C120" s="15">
        <f>'Приложение №1'!C105</f>
        <v>35</v>
      </c>
      <c r="D120" s="15">
        <f>C120/C8*100</f>
        <v>0.005188673511169435</v>
      </c>
      <c r="E120" s="15">
        <f t="shared" si="5"/>
        <v>35</v>
      </c>
      <c r="F120" s="62"/>
      <c r="G120" s="5"/>
    </row>
    <row r="121" spans="1:7" ht="61.5" customHeight="1">
      <c r="A121" s="63" t="s">
        <v>204</v>
      </c>
      <c r="B121" s="15">
        <f>2392.3+1140</f>
        <v>3532.3</v>
      </c>
      <c r="C121" s="15"/>
      <c r="D121" s="15"/>
      <c r="E121" s="15">
        <f t="shared" si="5"/>
        <v>-3532.3</v>
      </c>
      <c r="F121" s="62"/>
      <c r="G121" s="5"/>
    </row>
    <row r="122" spans="1:7" ht="105.75" customHeight="1">
      <c r="A122" s="39" t="s">
        <v>205</v>
      </c>
      <c r="B122" s="15">
        <v>1274.9</v>
      </c>
      <c r="C122" s="15"/>
      <c r="D122" s="15"/>
      <c r="E122" s="15">
        <f t="shared" si="5"/>
        <v>-1274.9</v>
      </c>
      <c r="F122" s="62"/>
      <c r="G122" s="5"/>
    </row>
    <row r="123" spans="1:7" ht="78.75" customHeight="1">
      <c r="A123" s="39" t="s">
        <v>206</v>
      </c>
      <c r="B123" s="15">
        <v>1000</v>
      </c>
      <c r="C123" s="15"/>
      <c r="D123" s="15"/>
      <c r="E123" s="15">
        <f t="shared" si="5"/>
        <v>-1000</v>
      </c>
      <c r="F123" s="62"/>
      <c r="G123" s="5"/>
    </row>
    <row r="124" spans="1:7" ht="76.5" customHeight="1">
      <c r="A124" s="39" t="s">
        <v>260</v>
      </c>
      <c r="B124" s="15">
        <v>537.5</v>
      </c>
      <c r="C124" s="15">
        <f>'Приложение №1'!C106</f>
        <v>436</v>
      </c>
      <c r="D124" s="15">
        <f>C124/C8*100</f>
        <v>0.06463604716771068</v>
      </c>
      <c r="E124" s="15">
        <f t="shared" si="5"/>
        <v>-101.5</v>
      </c>
      <c r="F124" s="62">
        <f t="shared" si="4"/>
        <v>81.11627906976744</v>
      </c>
      <c r="G124" s="5"/>
    </row>
    <row r="125" spans="1:7" ht="87" customHeight="1">
      <c r="A125" s="39" t="s">
        <v>207</v>
      </c>
      <c r="B125" s="15">
        <v>8594</v>
      </c>
      <c r="C125" s="15"/>
      <c r="D125" s="15"/>
      <c r="E125" s="15">
        <f t="shared" si="5"/>
        <v>-8594</v>
      </c>
      <c r="F125" s="62"/>
      <c r="G125" s="5"/>
    </row>
    <row r="126" spans="1:7" ht="93.75" customHeight="1">
      <c r="A126" s="39" t="s">
        <v>208</v>
      </c>
      <c r="B126" s="15">
        <v>1912.4</v>
      </c>
      <c r="C126" s="15"/>
      <c r="D126" s="15"/>
      <c r="E126" s="15">
        <f t="shared" si="5"/>
        <v>-1912.4</v>
      </c>
      <c r="F126" s="62"/>
      <c r="G126" s="5"/>
    </row>
    <row r="127" spans="1:7" ht="81.75" customHeight="1">
      <c r="A127" s="39" t="s">
        <v>209</v>
      </c>
      <c r="B127" s="15">
        <v>433.5</v>
      </c>
      <c r="C127" s="15"/>
      <c r="D127" s="15"/>
      <c r="E127" s="15">
        <f t="shared" si="5"/>
        <v>-433.5</v>
      </c>
      <c r="F127" s="62"/>
      <c r="G127" s="5"/>
    </row>
    <row r="128" spans="1:7" ht="80.25" customHeight="1">
      <c r="A128" s="39" t="s">
        <v>249</v>
      </c>
      <c r="B128" s="15">
        <v>1000</v>
      </c>
      <c r="C128" s="15"/>
      <c r="D128" s="15"/>
      <c r="E128" s="15">
        <f t="shared" si="5"/>
        <v>-1000</v>
      </c>
      <c r="F128" s="62"/>
      <c r="G128" s="5"/>
    </row>
    <row r="129" spans="1:7" ht="90" customHeight="1">
      <c r="A129" s="39" t="s">
        <v>210</v>
      </c>
      <c r="B129" s="15">
        <v>112</v>
      </c>
      <c r="C129" s="15"/>
      <c r="D129" s="15"/>
      <c r="E129" s="15">
        <f t="shared" si="5"/>
        <v>-112</v>
      </c>
      <c r="F129" s="62"/>
      <c r="G129" s="5"/>
    </row>
    <row r="130" spans="1:7" ht="90" customHeight="1">
      <c r="A130" s="39" t="s">
        <v>261</v>
      </c>
      <c r="B130" s="15">
        <v>35.9</v>
      </c>
      <c r="C130" s="15"/>
      <c r="D130" s="15"/>
      <c r="E130" s="15">
        <f t="shared" si="5"/>
        <v>-35.9</v>
      </c>
      <c r="F130" s="62"/>
      <c r="G130" s="5"/>
    </row>
    <row r="131" spans="1:7" ht="120" customHeight="1">
      <c r="A131" s="39" t="s">
        <v>223</v>
      </c>
      <c r="B131" s="15">
        <v>48300</v>
      </c>
      <c r="C131" s="15"/>
      <c r="D131" s="15"/>
      <c r="E131" s="15">
        <f t="shared" si="5"/>
        <v>-48300</v>
      </c>
      <c r="F131" s="62"/>
      <c r="G131" s="5"/>
    </row>
    <row r="132" spans="1:7" ht="13.5">
      <c r="A132" s="11" t="s">
        <v>141</v>
      </c>
      <c r="B132" s="12">
        <f>B133+B148+B151+B154</f>
        <v>189596.6</v>
      </c>
      <c r="C132" s="12">
        <f>C133+C148+C154</f>
        <v>202187.89999999997</v>
      </c>
      <c r="D132" s="12">
        <f>D133+D148+D154</f>
        <v>29.973914314542135</v>
      </c>
      <c r="E132" s="12">
        <f>E133+E148+E151+E154</f>
        <v>12591.300000000007</v>
      </c>
      <c r="F132" s="61">
        <f t="shared" si="4"/>
        <v>106.64110010411576</v>
      </c>
      <c r="G132" s="5"/>
    </row>
    <row r="133" spans="1:7" ht="27">
      <c r="A133" s="14" t="s">
        <v>87</v>
      </c>
      <c r="B133" s="15">
        <f>B134</f>
        <v>186953</v>
      </c>
      <c r="C133" s="15">
        <f>C134</f>
        <v>199638.19999999998</v>
      </c>
      <c r="D133" s="15">
        <f>D134</f>
        <v>29.595926861644173</v>
      </c>
      <c r="E133" s="15">
        <f>E134</f>
        <v>12685.200000000006</v>
      </c>
      <c r="F133" s="62">
        <f t="shared" si="4"/>
        <v>106.7852347916321</v>
      </c>
      <c r="G133" s="5"/>
    </row>
    <row r="134" spans="1:7" ht="27">
      <c r="A134" s="25" t="s">
        <v>40</v>
      </c>
      <c r="B134" s="15">
        <f>B136+B137+B138+B139+B140+B141+B144+B145+B146+B147</f>
        <v>186953</v>
      </c>
      <c r="C134" s="15">
        <f>C136+C137+C138+C139+C140+C141+C144+C145+C146+C147</f>
        <v>199638.19999999998</v>
      </c>
      <c r="D134" s="15">
        <f>D136+D137+D138+D139+D140+D141+D144+D145+D146+D147</f>
        <v>29.595926861644173</v>
      </c>
      <c r="E134" s="15">
        <f>E136+E137+E138+E139+E140+E141+E144+E145+E146+E147</f>
        <v>12685.200000000006</v>
      </c>
      <c r="F134" s="62">
        <f t="shared" si="4"/>
        <v>106.7852347916321</v>
      </c>
      <c r="G134" s="5"/>
    </row>
    <row r="135" spans="1:7" ht="13.5">
      <c r="A135" s="14" t="s">
        <v>86</v>
      </c>
      <c r="B135" s="15"/>
      <c r="C135" s="15"/>
      <c r="D135" s="15"/>
      <c r="E135" s="15"/>
      <c r="F135" s="62"/>
      <c r="G135" s="5"/>
    </row>
    <row r="136" spans="1:7" ht="92.25" customHeight="1">
      <c r="A136" s="27" t="str">
        <f>'Приложение №1'!B111</f>
        <v>Субвенции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2019 год</v>
      </c>
      <c r="B136" s="15">
        <v>2054.8</v>
      </c>
      <c r="C136" s="15">
        <f>'Приложение №1'!C111</f>
        <v>1891.7</v>
      </c>
      <c r="D136" s="15">
        <f>C136/C8*100</f>
        <v>0.28044039088797773</v>
      </c>
      <c r="E136" s="15">
        <f>C136-B136</f>
        <v>-163.10000000000014</v>
      </c>
      <c r="F136" s="62">
        <f t="shared" si="4"/>
        <v>92.06248783336576</v>
      </c>
      <c r="G136" s="5"/>
    </row>
    <row r="137" spans="1:7" ht="105" customHeight="1">
      <c r="A137" s="14" t="str">
        <f>'Приложение №1'!B112</f>
        <v>Субвенции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2019 год</v>
      </c>
      <c r="B137" s="15">
        <v>1249.3</v>
      </c>
      <c r="C137" s="15">
        <f>'Приложение №1'!C112</f>
        <v>1249.3</v>
      </c>
      <c r="D137" s="15">
        <f>C137/C8*100</f>
        <v>0.18520599478582786</v>
      </c>
      <c r="E137" s="15">
        <f>C137-B137</f>
        <v>0</v>
      </c>
      <c r="F137" s="62">
        <f t="shared" si="4"/>
        <v>100</v>
      </c>
      <c r="G137" s="5"/>
    </row>
    <row r="138" spans="1:7" ht="114" customHeight="1">
      <c r="A138" s="14" t="str">
        <f>'Приложение №1'!B113</f>
        <v>Субвенции 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 на 2019 год</v>
      </c>
      <c r="B138" s="15">
        <v>5418.2</v>
      </c>
      <c r="C138" s="15">
        <f>'Приложение №1'!C113</f>
        <v>5766.3</v>
      </c>
      <c r="D138" s="15">
        <f>C138/C8*100</f>
        <v>0.8548413733558947</v>
      </c>
      <c r="E138" s="15">
        <f>C138-B138</f>
        <v>348.10000000000036</v>
      </c>
      <c r="F138" s="62">
        <f t="shared" si="4"/>
        <v>106.42464287032594</v>
      </c>
      <c r="G138" s="5"/>
    </row>
    <row r="139" spans="1:7" ht="96" customHeight="1">
      <c r="A139" s="40" t="str">
        <f>'Приложение №1'!B114</f>
        <v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2019 год</v>
      </c>
      <c r="B139" s="15">
        <v>2453.7</v>
      </c>
      <c r="C139" s="15">
        <f>'Приложение №1'!C114</f>
        <v>2871</v>
      </c>
      <c r="D139" s="15">
        <f>C139/C8*100</f>
        <v>0.4256194757304986</v>
      </c>
      <c r="E139" s="15">
        <f>C139-B139</f>
        <v>417.3000000000002</v>
      </c>
      <c r="F139" s="62">
        <f t="shared" si="4"/>
        <v>117.00696906712314</v>
      </c>
      <c r="G139" s="5"/>
    </row>
    <row r="140" spans="1:7" ht="89.25" customHeight="1">
      <c r="A140" s="27" t="str">
        <f>'Приложение №1'!B115</f>
        <v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на 2019 год</v>
      </c>
      <c r="B140" s="15">
        <v>109644.4</v>
      </c>
      <c r="C140" s="15">
        <f>'Приложение №1'!C115</f>
        <v>115723.5</v>
      </c>
      <c r="D140" s="15">
        <f>C140/C8*100</f>
        <v>17.15575597342332</v>
      </c>
      <c r="E140" s="15">
        <f>C140-B140</f>
        <v>6079.100000000006</v>
      </c>
      <c r="F140" s="62">
        <f t="shared" si="4"/>
        <v>105.54437800744954</v>
      </c>
      <c r="G140" s="5"/>
    </row>
    <row r="141" spans="1:7" ht="41.25">
      <c r="A141" s="14" t="str">
        <f>'Приложение №1'!B116</f>
        <v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2019 год, в том числе:</v>
      </c>
      <c r="B141" s="15">
        <f>B142+B143</f>
        <v>2985.8999999999996</v>
      </c>
      <c r="C141" s="15">
        <f>C142+C143</f>
        <v>3376.9</v>
      </c>
      <c r="D141" s="15">
        <f>D142+D143</f>
        <v>0.5006180451390876</v>
      </c>
      <c r="E141" s="15">
        <f>E142+E143</f>
        <v>391.0000000000002</v>
      </c>
      <c r="F141" s="62">
        <f t="shared" si="4"/>
        <v>113.094879265883</v>
      </c>
      <c r="G141" s="5"/>
    </row>
    <row r="142" spans="1:7" ht="87" customHeight="1">
      <c r="A142" s="14" t="str">
        <f>'Приложение №1'!B117</f>
        <v>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</v>
      </c>
      <c r="B142" s="15">
        <v>2325.1</v>
      </c>
      <c r="C142" s="15">
        <f>'Приложение №1'!C117</f>
        <v>2603.9</v>
      </c>
      <c r="D142" s="15">
        <f>C142/C8*100</f>
        <v>0.3860224844495455</v>
      </c>
      <c r="E142" s="15">
        <f aca="true" t="shared" si="6" ref="E142:E147">C142-B142</f>
        <v>278.8000000000002</v>
      </c>
      <c r="F142" s="62">
        <f t="shared" si="4"/>
        <v>111.99088211259732</v>
      </c>
      <c r="G142" s="5"/>
    </row>
    <row r="143" spans="1:7" ht="121.5" customHeight="1">
      <c r="A143" s="14" t="str">
        <f>'Приложение №1'!B118</f>
        <v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"Развитие социальной защиты населения Магаданской области» </v>
      </c>
      <c r="B143" s="15">
        <v>660.8</v>
      </c>
      <c r="C143" s="15">
        <f>'Приложение №1'!C118</f>
        <v>773</v>
      </c>
      <c r="D143" s="15">
        <f>C143/C8*100</f>
        <v>0.1145955606895421</v>
      </c>
      <c r="E143" s="15">
        <f t="shared" si="6"/>
        <v>112.20000000000005</v>
      </c>
      <c r="F143" s="62">
        <f t="shared" si="4"/>
        <v>116.97941888619856</v>
      </c>
      <c r="G143" s="5"/>
    </row>
    <row r="144" spans="1:7" ht="90.75" customHeight="1">
      <c r="A144" s="14" t="str">
        <f>'Приложение №1'!B119</f>
        <v>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"Развитие государственно-правовых институтов Магаданской области" на 2016-2021 годы" на 2019 год</v>
      </c>
      <c r="B144" s="15">
        <v>1027.3</v>
      </c>
      <c r="C144" s="15">
        <f>'Приложение №1'!C119</f>
        <v>1027.3</v>
      </c>
      <c r="D144" s="15">
        <f>C144/C8*100</f>
        <v>0.15229497994355318</v>
      </c>
      <c r="E144" s="15">
        <f t="shared" si="6"/>
        <v>0</v>
      </c>
      <c r="F144" s="62">
        <f t="shared" si="4"/>
        <v>100</v>
      </c>
      <c r="G144" s="5"/>
    </row>
    <row r="145" spans="1:7" ht="78.75" customHeight="1">
      <c r="A145" s="14" t="str">
        <f>'Приложение №1'!B120</f>
        <v>Субвенции 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2019 год</v>
      </c>
      <c r="B145" s="15">
        <v>60015.4</v>
      </c>
      <c r="C145" s="15">
        <f>'Приложение №1'!C120</f>
        <v>65545.3</v>
      </c>
      <c r="D145" s="15">
        <f>C145/C8*100</f>
        <v>9.716947482618686</v>
      </c>
      <c r="E145" s="15">
        <f t="shared" si="6"/>
        <v>5529.9000000000015</v>
      </c>
      <c r="F145" s="62">
        <f t="shared" si="4"/>
        <v>109.2141350386734</v>
      </c>
      <c r="G145" s="5"/>
    </row>
    <row r="146" spans="1:7" ht="111" customHeight="1">
      <c r="A146" s="14" t="str">
        <f>'Приложение №1'!B121</f>
        <v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на 2019 год</v>
      </c>
      <c r="B146" s="15">
        <v>1128</v>
      </c>
      <c r="C146" s="15">
        <f>'Приложение №1'!C121</f>
        <v>1210.9</v>
      </c>
      <c r="D146" s="15">
        <f>C146/C8*100</f>
        <v>0.179513278705002</v>
      </c>
      <c r="E146" s="15">
        <f t="shared" si="6"/>
        <v>82.90000000000009</v>
      </c>
      <c r="F146" s="62">
        <f t="shared" si="4"/>
        <v>107.34929078014186</v>
      </c>
      <c r="G146" s="5"/>
    </row>
    <row r="147" spans="1:7" ht="39" customHeight="1">
      <c r="A147" s="14" t="str">
        <f>'Приложение №1'!B122</f>
        <v>Субвенции бюджетам городских округов на осуществление государственных полномочий по отлову и содержанию безнадзорных животных на 2019 год</v>
      </c>
      <c r="B147" s="15">
        <v>976</v>
      </c>
      <c r="C147" s="15">
        <f>'Приложение №1'!C122</f>
        <v>976</v>
      </c>
      <c r="D147" s="15">
        <f>C147/C8*100</f>
        <v>0.14468986705432485</v>
      </c>
      <c r="E147" s="15">
        <f t="shared" si="6"/>
        <v>0</v>
      </c>
      <c r="F147" s="62">
        <f t="shared" si="4"/>
        <v>100</v>
      </c>
      <c r="G147" s="5"/>
    </row>
    <row r="148" spans="1:7" ht="35.25" customHeight="1">
      <c r="A148" s="53" t="str">
        <f>'Приложение №1'!B123</f>
        <v>Субвенции бюджетам на осуществление первичного воинского учета на территориях, где отсутствуют военные комиссариаты</v>
      </c>
      <c r="B148" s="15">
        <f aca="true" t="shared" si="7" ref="B148:E149">B149</f>
        <v>406.7</v>
      </c>
      <c r="C148" s="15">
        <f t="shared" si="7"/>
        <v>443.9</v>
      </c>
      <c r="D148" s="15">
        <f t="shared" si="7"/>
        <v>0.06580720490308893</v>
      </c>
      <c r="E148" s="15">
        <f t="shared" si="7"/>
        <v>37.19999999999999</v>
      </c>
      <c r="F148" s="62">
        <f t="shared" si="4"/>
        <v>109.14679124661913</v>
      </c>
      <c r="G148" s="5"/>
    </row>
    <row r="149" spans="1:7" ht="30" customHeight="1">
      <c r="A149" s="16" t="str">
        <f>'Приложение №1'!B124</f>
        <v>Субвенции бюджетам городских округов на осуществление первичного воинского учета на территориях, где отсутствуют военные комиссариаты, в том числе:</v>
      </c>
      <c r="B149" s="15">
        <f t="shared" si="7"/>
        <v>406.7</v>
      </c>
      <c r="C149" s="15">
        <f t="shared" si="7"/>
        <v>443.9</v>
      </c>
      <c r="D149" s="15">
        <f t="shared" si="7"/>
        <v>0.06580720490308893</v>
      </c>
      <c r="E149" s="15">
        <f t="shared" si="7"/>
        <v>37.19999999999999</v>
      </c>
      <c r="F149" s="62">
        <f t="shared" si="4"/>
        <v>109.14679124661913</v>
      </c>
      <c r="G149" s="5"/>
    </row>
    <row r="150" spans="1:7" ht="45" customHeight="1">
      <c r="A150" s="16" t="str">
        <f>'Приложение №1'!B125</f>
        <v> Субвенции бюджетам городских округов на осуществление полномочий по первичному воинскому учету на территориях, где отсутствуют военные комиссариаты,  на   2019  год</v>
      </c>
      <c r="B150" s="15">
        <v>406.7</v>
      </c>
      <c r="C150" s="15">
        <f>'Приложение №1'!C125</f>
        <v>443.9</v>
      </c>
      <c r="D150" s="15">
        <f>C150/C8*100</f>
        <v>0.06580720490308893</v>
      </c>
      <c r="E150" s="15">
        <f>C150-B150</f>
        <v>37.19999999999999</v>
      </c>
      <c r="F150" s="62">
        <f t="shared" si="4"/>
        <v>109.14679124661913</v>
      </c>
      <c r="G150" s="5"/>
    </row>
    <row r="151" spans="1:7" ht="45" customHeight="1">
      <c r="A151" s="16" t="s">
        <v>211</v>
      </c>
      <c r="B151" s="15">
        <f aca="true" t="shared" si="8" ref="B151:E152">B152</f>
        <v>369.6</v>
      </c>
      <c r="C151" s="15">
        <f t="shared" si="8"/>
        <v>0</v>
      </c>
      <c r="D151" s="15">
        <f t="shared" si="8"/>
        <v>0</v>
      </c>
      <c r="E151" s="15">
        <f t="shared" si="8"/>
        <v>-369.6</v>
      </c>
      <c r="F151" s="62">
        <f t="shared" si="4"/>
        <v>0</v>
      </c>
      <c r="G151" s="5"/>
    </row>
    <row r="152" spans="1:7" ht="45" customHeight="1">
      <c r="A152" s="16" t="s">
        <v>212</v>
      </c>
      <c r="B152" s="15">
        <f t="shared" si="8"/>
        <v>369.6</v>
      </c>
      <c r="C152" s="15">
        <f t="shared" si="8"/>
        <v>0</v>
      </c>
      <c r="D152" s="15">
        <f t="shared" si="8"/>
        <v>0</v>
      </c>
      <c r="E152" s="15">
        <f t="shared" si="8"/>
        <v>-369.6</v>
      </c>
      <c r="F152" s="62">
        <f t="shared" si="4"/>
        <v>0</v>
      </c>
      <c r="G152" s="5"/>
    </row>
    <row r="153" spans="1:7" ht="45" customHeight="1">
      <c r="A153" s="16" t="s">
        <v>213</v>
      </c>
      <c r="B153" s="15">
        <v>369.6</v>
      </c>
      <c r="C153" s="15"/>
      <c r="D153" s="15"/>
      <c r="E153" s="15">
        <f>C153-B153</f>
        <v>-369.6</v>
      </c>
      <c r="F153" s="62">
        <f t="shared" si="4"/>
        <v>0</v>
      </c>
      <c r="G153" s="5"/>
    </row>
    <row r="154" spans="1:7" ht="33" customHeight="1">
      <c r="A154" s="16" t="str">
        <f>'Приложение №1'!B126</f>
        <v>Субвенции бюджетам на государственную регистрацию актов гражданского состояния</v>
      </c>
      <c r="B154" s="15">
        <f aca="true" t="shared" si="9" ref="B154:E155">B155</f>
        <v>1867.3</v>
      </c>
      <c r="C154" s="15">
        <f t="shared" si="9"/>
        <v>2105.8</v>
      </c>
      <c r="D154" s="15">
        <f t="shared" si="9"/>
        <v>0.3121802479948742</v>
      </c>
      <c r="E154" s="15">
        <f t="shared" si="9"/>
        <v>238.50000000000023</v>
      </c>
      <c r="F154" s="62">
        <f t="shared" si="4"/>
        <v>112.77245220371661</v>
      </c>
      <c r="G154" s="5"/>
    </row>
    <row r="155" spans="1:7" ht="33" customHeight="1">
      <c r="A155" s="16" t="str">
        <f>'Приложение №1'!B127</f>
        <v>Субвенции бюджетам городских округов на государственную регистрацию актов гражданского состояния, в том числе:</v>
      </c>
      <c r="B155" s="15">
        <f t="shared" si="9"/>
        <v>1867.3</v>
      </c>
      <c r="C155" s="15">
        <f t="shared" si="9"/>
        <v>2105.8</v>
      </c>
      <c r="D155" s="15">
        <f t="shared" si="9"/>
        <v>0.3121802479948742</v>
      </c>
      <c r="E155" s="15">
        <f t="shared" si="9"/>
        <v>238.50000000000023</v>
      </c>
      <c r="F155" s="62">
        <f t="shared" si="4"/>
        <v>112.77245220371661</v>
      </c>
      <c r="G155" s="5"/>
    </row>
    <row r="156" spans="1:7" ht="36" customHeight="1">
      <c r="A156" s="16" t="str">
        <f>'Приложение №1'!B128</f>
        <v>Субвенции бюджетам городских округов  на осуществление полномочий по государственной регистрации актов гражданского состояния на 2019  год</v>
      </c>
      <c r="B156" s="15">
        <v>1867.3</v>
      </c>
      <c r="C156" s="15">
        <f>'Приложение №1'!C128</f>
        <v>2105.8</v>
      </c>
      <c r="D156" s="15">
        <f>C156/C8*100</f>
        <v>0.3121802479948742</v>
      </c>
      <c r="E156" s="15">
        <f>C156-B156</f>
        <v>238.50000000000023</v>
      </c>
      <c r="F156" s="62">
        <f t="shared" si="4"/>
        <v>112.77245220371661</v>
      </c>
      <c r="G156" s="5"/>
    </row>
    <row r="157" spans="1:7" ht="19.5" customHeight="1">
      <c r="A157" s="11" t="s">
        <v>47</v>
      </c>
      <c r="B157" s="12">
        <f aca="true" t="shared" si="10" ref="B157:E158">B158</f>
        <v>9409</v>
      </c>
      <c r="C157" s="12">
        <f t="shared" si="10"/>
        <v>13847.4</v>
      </c>
      <c r="D157" s="12">
        <f t="shared" si="10"/>
        <v>2.0528467879590755</v>
      </c>
      <c r="E157" s="12">
        <f t="shared" si="10"/>
        <v>4438.399999999999</v>
      </c>
      <c r="F157" s="61">
        <f t="shared" si="4"/>
        <v>147.17185673291527</v>
      </c>
      <c r="G157" s="5"/>
    </row>
    <row r="158" spans="1:7" ht="13.5">
      <c r="A158" s="14" t="s">
        <v>94</v>
      </c>
      <c r="B158" s="15">
        <f t="shared" si="10"/>
        <v>9409</v>
      </c>
      <c r="C158" s="15">
        <f t="shared" si="10"/>
        <v>13847.4</v>
      </c>
      <c r="D158" s="15">
        <f t="shared" si="10"/>
        <v>2.0528467879590755</v>
      </c>
      <c r="E158" s="15">
        <f t="shared" si="10"/>
        <v>4438.399999999999</v>
      </c>
      <c r="F158" s="62">
        <f t="shared" si="4"/>
        <v>147.17185673291527</v>
      </c>
      <c r="G158" s="5"/>
    </row>
    <row r="159" spans="1:7" ht="13.5">
      <c r="A159" s="27" t="s">
        <v>41</v>
      </c>
      <c r="B159" s="15">
        <f>B161</f>
        <v>9409</v>
      </c>
      <c r="C159" s="15">
        <f>C161</f>
        <v>13847.4</v>
      </c>
      <c r="D159" s="15">
        <f>D161</f>
        <v>2.0528467879590755</v>
      </c>
      <c r="E159" s="15">
        <f>E161</f>
        <v>4438.399999999999</v>
      </c>
      <c r="F159" s="62">
        <f t="shared" si="4"/>
        <v>147.17185673291527</v>
      </c>
      <c r="G159" s="5"/>
    </row>
    <row r="160" spans="1:7" ht="13.5">
      <c r="A160" s="14" t="s">
        <v>86</v>
      </c>
      <c r="B160" s="15"/>
      <c r="C160" s="15"/>
      <c r="D160" s="15"/>
      <c r="E160" s="15"/>
      <c r="F160" s="62"/>
      <c r="G160" s="5"/>
    </row>
    <row r="161" spans="1:7" ht="60" customHeight="1">
      <c r="A161" s="14" t="str">
        <f>'Приложение №1'!B133</f>
        <v>иные межбюджетные трансферы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2019 год</v>
      </c>
      <c r="B161" s="15">
        <f>B162+B163</f>
        <v>9409</v>
      </c>
      <c r="C161" s="15">
        <f>C162+C163</f>
        <v>13847.4</v>
      </c>
      <c r="D161" s="15">
        <f>D162+D163</f>
        <v>2.0528467879590755</v>
      </c>
      <c r="E161" s="15">
        <f>E162+E163</f>
        <v>4438.399999999999</v>
      </c>
      <c r="F161" s="62">
        <f t="shared" si="4"/>
        <v>147.17185673291527</v>
      </c>
      <c r="G161" s="5"/>
    </row>
    <row r="162" spans="1:7" ht="66" customHeight="1">
      <c r="A162" s="14" t="str">
        <f>'Приложение №1'!B134</f>
        <v>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</v>
      </c>
      <c r="B162" s="15">
        <v>8340.7</v>
      </c>
      <c r="C162" s="15">
        <f>'Приложение №1'!C134</f>
        <v>12745.8</v>
      </c>
      <c r="D162" s="15">
        <f>C162/C8*100</f>
        <v>1.8895369953903827</v>
      </c>
      <c r="E162" s="15">
        <f>C162-B162</f>
        <v>4405.0999999999985</v>
      </c>
      <c r="F162" s="62">
        <f t="shared" si="4"/>
        <v>152.81451197141723</v>
      </c>
      <c r="G162" s="5"/>
    </row>
    <row r="163" spans="1:7" ht="77.25" customHeight="1">
      <c r="A163" s="14" t="str">
        <f>'Приложение №1'!B135</f>
        <v>в рамках подпрограммы "Оказание государственных услуг в сфере культуры и отраслевого образования Магаданской области" на 2014-2021 годы" государственной программы Магаданской области "Развитие культуры и туризма  Магаданской области" на 2014-2021 годы"</v>
      </c>
      <c r="B163" s="15">
        <v>1068.3</v>
      </c>
      <c r="C163" s="15">
        <f>'Приложение №1'!C135</f>
        <v>1101.6</v>
      </c>
      <c r="D163" s="15">
        <f>C163/C8*100</f>
        <v>0.16330979256869285</v>
      </c>
      <c r="E163" s="15">
        <f>C163-B163</f>
        <v>33.299999999999955</v>
      </c>
      <c r="F163" s="62">
        <f t="shared" si="4"/>
        <v>103.11710193765795</v>
      </c>
      <c r="G163" s="5"/>
    </row>
    <row r="164" spans="1:7" ht="13.5">
      <c r="A164" s="64" t="s">
        <v>214</v>
      </c>
      <c r="B164" s="12">
        <f>B165</f>
        <v>25519.9</v>
      </c>
      <c r="C164" s="12">
        <f>C165</f>
        <v>0</v>
      </c>
      <c r="D164" s="69"/>
      <c r="E164" s="12">
        <f aca="true" t="shared" si="11" ref="E164:E171">C164-B164</f>
        <v>-25519.9</v>
      </c>
      <c r="F164" s="61">
        <f t="shared" si="4"/>
        <v>0</v>
      </c>
      <c r="G164" s="5"/>
    </row>
    <row r="165" spans="1:7" ht="13.5">
      <c r="A165" s="14" t="s">
        <v>215</v>
      </c>
      <c r="B165" s="15">
        <f>B166</f>
        <v>25519.9</v>
      </c>
      <c r="C165" s="15">
        <f>C166</f>
        <v>0</v>
      </c>
      <c r="D165" s="69"/>
      <c r="E165" s="15">
        <f t="shared" si="11"/>
        <v>-25519.9</v>
      </c>
      <c r="F165" s="62">
        <f aca="true" t="shared" si="12" ref="F165:F171">C165/B165*100</f>
        <v>0</v>
      </c>
      <c r="G165" s="5"/>
    </row>
    <row r="166" spans="1:7" ht="13.5">
      <c r="A166" s="14" t="s">
        <v>215</v>
      </c>
      <c r="B166" s="15">
        <f>B168+B169+B170+B171</f>
        <v>25519.9</v>
      </c>
      <c r="C166" s="15">
        <f>C168+C169+C170+C171</f>
        <v>0</v>
      </c>
      <c r="D166" s="69"/>
      <c r="E166" s="15">
        <f t="shared" si="11"/>
        <v>-25519.9</v>
      </c>
      <c r="F166" s="62">
        <f t="shared" si="12"/>
        <v>0</v>
      </c>
      <c r="G166" s="5"/>
    </row>
    <row r="167" spans="1:7" ht="13.5">
      <c r="A167" s="14" t="s">
        <v>86</v>
      </c>
      <c r="B167" s="15"/>
      <c r="C167" s="69"/>
      <c r="D167" s="69"/>
      <c r="E167" s="15">
        <f t="shared" si="11"/>
        <v>0</v>
      </c>
      <c r="F167" s="62"/>
      <c r="G167" s="5"/>
    </row>
    <row r="168" spans="1:7" ht="69">
      <c r="A168" s="14" t="s">
        <v>216</v>
      </c>
      <c r="B168" s="15">
        <v>20000</v>
      </c>
      <c r="C168" s="70">
        <v>0</v>
      </c>
      <c r="D168" s="70"/>
      <c r="E168" s="15">
        <f t="shared" si="11"/>
        <v>-20000</v>
      </c>
      <c r="F168" s="62">
        <f t="shared" si="12"/>
        <v>0</v>
      </c>
      <c r="G168" s="5"/>
    </row>
    <row r="169" spans="1:7" ht="54.75">
      <c r="A169" s="16" t="s">
        <v>217</v>
      </c>
      <c r="B169" s="15">
        <v>80</v>
      </c>
      <c r="C169" s="70">
        <v>0</v>
      </c>
      <c r="D169" s="70"/>
      <c r="E169" s="15">
        <f t="shared" si="11"/>
        <v>-80</v>
      </c>
      <c r="F169" s="62">
        <f t="shared" si="12"/>
        <v>0</v>
      </c>
      <c r="G169" s="5"/>
    </row>
    <row r="170" spans="1:7" ht="96">
      <c r="A170" s="16" t="s">
        <v>218</v>
      </c>
      <c r="B170" s="15">
        <v>3439.9</v>
      </c>
      <c r="C170" s="70">
        <v>0</v>
      </c>
      <c r="D170" s="70"/>
      <c r="E170" s="15">
        <f t="shared" si="11"/>
        <v>-3439.9</v>
      </c>
      <c r="F170" s="62">
        <f t="shared" si="12"/>
        <v>0</v>
      </c>
      <c r="G170" s="5"/>
    </row>
    <row r="171" spans="1:7" ht="27">
      <c r="A171" s="67" t="s">
        <v>222</v>
      </c>
      <c r="B171" s="65">
        <v>2000</v>
      </c>
      <c r="C171" s="70">
        <v>0</v>
      </c>
      <c r="D171" s="70"/>
      <c r="E171" s="15">
        <f t="shared" si="11"/>
        <v>-2000</v>
      </c>
      <c r="F171" s="62">
        <f t="shared" si="12"/>
        <v>0</v>
      </c>
      <c r="G171" s="5"/>
    </row>
    <row r="172" spans="1:2" ht="13.5">
      <c r="A172" s="46"/>
      <c r="B172" s="46"/>
    </row>
    <row r="173" spans="1:2" ht="13.5">
      <c r="A173" s="46"/>
      <c r="B173" s="46"/>
    </row>
    <row r="174" spans="1:2" ht="13.5">
      <c r="A174" s="46"/>
      <c r="B174" s="46"/>
    </row>
    <row r="175" spans="1:2" ht="13.5">
      <c r="A175" s="46"/>
      <c r="B175" s="46"/>
    </row>
    <row r="176" spans="1:2" ht="13.5">
      <c r="A176" s="46"/>
      <c r="B176" s="46"/>
    </row>
    <row r="177" spans="1:2" ht="13.5">
      <c r="A177" s="46"/>
      <c r="B177" s="46"/>
    </row>
    <row r="178" spans="1:2" ht="13.5">
      <c r="A178" s="46"/>
      <c r="B178" s="46"/>
    </row>
    <row r="179" spans="1:2" ht="13.5">
      <c r="A179" s="46"/>
      <c r="B179" s="46"/>
    </row>
    <row r="180" spans="1:2" ht="13.5">
      <c r="A180" s="46"/>
      <c r="B180" s="46"/>
    </row>
    <row r="181" spans="1:2" ht="13.5">
      <c r="A181" s="46"/>
      <c r="B181" s="46"/>
    </row>
    <row r="182" spans="1:2" ht="13.5">
      <c r="A182" s="46"/>
      <c r="B182" s="46"/>
    </row>
    <row r="183" spans="1:2" ht="13.5">
      <c r="A183" s="46"/>
      <c r="B183" s="46"/>
    </row>
    <row r="184" spans="1:2" ht="13.5">
      <c r="A184" s="46"/>
      <c r="B184" s="46"/>
    </row>
    <row r="185" spans="1:2" ht="13.5">
      <c r="A185" s="46"/>
      <c r="B185" s="46"/>
    </row>
    <row r="186" spans="1:2" ht="13.5">
      <c r="A186" s="46"/>
      <c r="B186" s="46"/>
    </row>
    <row r="187" spans="1:2" ht="13.5">
      <c r="A187" s="46"/>
      <c r="B187" s="46"/>
    </row>
    <row r="188" spans="1:2" ht="13.5">
      <c r="A188" s="46"/>
      <c r="B188" s="46"/>
    </row>
    <row r="189" spans="1:2" ht="13.5">
      <c r="A189" s="46"/>
      <c r="B189" s="46"/>
    </row>
    <row r="190" spans="1:2" ht="13.5">
      <c r="A190" s="46"/>
      <c r="B190" s="46"/>
    </row>
    <row r="191" spans="1:2" ht="13.5">
      <c r="A191" s="46"/>
      <c r="B191" s="46"/>
    </row>
    <row r="192" spans="1:2" ht="13.5">
      <c r="A192" s="46"/>
      <c r="B192" s="46"/>
    </row>
    <row r="193" spans="1:2" ht="13.5">
      <c r="A193" s="46"/>
      <c r="B193" s="46"/>
    </row>
    <row r="194" spans="1:2" ht="13.5">
      <c r="A194" s="46"/>
      <c r="B194" s="46"/>
    </row>
    <row r="195" spans="1:2" ht="13.5">
      <c r="A195" s="46"/>
      <c r="B195" s="46"/>
    </row>
    <row r="196" spans="1:2" ht="13.5">
      <c r="A196" s="3"/>
      <c r="B196" s="3"/>
    </row>
    <row r="197" spans="1:2" ht="13.5">
      <c r="A197" s="3"/>
      <c r="B197" s="3"/>
    </row>
    <row r="198" spans="1:2" ht="13.5">
      <c r="A198" s="3"/>
      <c r="B198" s="3"/>
    </row>
    <row r="199" spans="1:2" ht="13.5">
      <c r="A199" s="3"/>
      <c r="B199" s="3"/>
    </row>
    <row r="200" spans="1:2" ht="13.5">
      <c r="A200" s="3"/>
      <c r="B200" s="3"/>
    </row>
    <row r="201" spans="1:2" ht="13.5">
      <c r="A201" s="3"/>
      <c r="B201" s="3"/>
    </row>
    <row r="202" spans="1:2" ht="13.5">
      <c r="A202" s="3"/>
      <c r="B202" s="3"/>
    </row>
    <row r="203" spans="1:2" ht="13.5">
      <c r="A203" s="3"/>
      <c r="B203" s="3"/>
    </row>
    <row r="204" spans="1:2" ht="13.5">
      <c r="A204" s="3"/>
      <c r="B204" s="3"/>
    </row>
    <row r="205" spans="1:2" ht="13.5">
      <c r="A205" s="3"/>
      <c r="B205" s="3"/>
    </row>
    <row r="206" spans="1:2" ht="13.5">
      <c r="A206" s="3"/>
      <c r="B206" s="3"/>
    </row>
    <row r="207" spans="1:2" ht="13.5">
      <c r="A207" s="3"/>
      <c r="B207" s="3"/>
    </row>
    <row r="208" spans="1:2" ht="13.5">
      <c r="A208" s="3"/>
      <c r="B208" s="3"/>
    </row>
    <row r="209" spans="1:2" ht="13.5">
      <c r="A209" s="3"/>
      <c r="B209" s="3"/>
    </row>
    <row r="210" spans="1:2" ht="13.5">
      <c r="A210" s="3"/>
      <c r="B210" s="3"/>
    </row>
    <row r="211" spans="1:2" ht="13.5">
      <c r="A211" s="3"/>
      <c r="B211" s="3"/>
    </row>
    <row r="212" spans="1:2" ht="13.5">
      <c r="A212" s="3"/>
      <c r="B212" s="3"/>
    </row>
    <row r="213" spans="1:2" ht="13.5">
      <c r="A213" s="3"/>
      <c r="B213" s="3"/>
    </row>
    <row r="214" spans="1:2" ht="13.5">
      <c r="A214" s="3"/>
      <c r="B214" s="3"/>
    </row>
    <row r="215" spans="1:2" ht="13.5">
      <c r="A215" s="3"/>
      <c r="B215" s="3"/>
    </row>
    <row r="216" spans="1:2" ht="13.5">
      <c r="A216" s="3"/>
      <c r="B216" s="3"/>
    </row>
    <row r="217" spans="1:2" ht="13.5">
      <c r="A217" s="3"/>
      <c r="B217" s="3"/>
    </row>
    <row r="218" spans="1:2" ht="13.5">
      <c r="A218" s="3"/>
      <c r="B218" s="3"/>
    </row>
    <row r="219" spans="1:2" ht="13.5">
      <c r="A219" s="3"/>
      <c r="B219" s="3"/>
    </row>
    <row r="220" spans="1:2" ht="13.5">
      <c r="A220" s="3"/>
      <c r="B220" s="3"/>
    </row>
    <row r="221" spans="1:2" ht="13.5">
      <c r="A221" s="3"/>
      <c r="B221" s="3"/>
    </row>
    <row r="222" spans="1:2" ht="13.5">
      <c r="A222" s="3"/>
      <c r="B222" s="3"/>
    </row>
    <row r="223" spans="1:2" ht="13.5">
      <c r="A223" s="3"/>
      <c r="B223" s="3"/>
    </row>
    <row r="224" spans="1:2" ht="13.5">
      <c r="A224" s="3"/>
      <c r="B224" s="3"/>
    </row>
    <row r="225" spans="1:2" ht="13.5">
      <c r="A225" s="3"/>
      <c r="B225" s="3"/>
    </row>
  </sheetData>
  <sheetProtection/>
  <mergeCells count="9">
    <mergeCell ref="A1:B1"/>
    <mergeCell ref="A2:B2"/>
    <mergeCell ref="A3:B3"/>
    <mergeCell ref="A4:F4"/>
    <mergeCell ref="E5:F5"/>
    <mergeCell ref="D5:D6"/>
    <mergeCell ref="C5:C6"/>
    <mergeCell ref="B5:B6"/>
    <mergeCell ref="A5:A6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5"/>
  <sheetViews>
    <sheetView tabSelected="1" view="pageBreakPreview" zoomScale="60" zoomScalePageLayoutView="0" workbookViewId="0" topLeftCell="A52">
      <selection activeCell="E85" sqref="E81:E85"/>
    </sheetView>
  </sheetViews>
  <sheetFormatPr defaultColWidth="9.125" defaultRowHeight="12.75"/>
  <cols>
    <col min="1" max="1" width="76.50390625" style="1" customWidth="1"/>
    <col min="2" max="2" width="12.375" style="1" customWidth="1"/>
    <col min="3" max="3" width="11.00390625" style="1" customWidth="1"/>
    <col min="4" max="4" width="11.50390625" style="1" customWidth="1"/>
    <col min="5" max="5" width="12.125" style="1" customWidth="1"/>
    <col min="6" max="7" width="9.125" style="1" customWidth="1"/>
    <col min="8" max="8" width="9.50390625" style="1" bestFit="1" customWidth="1"/>
    <col min="9" max="16384" width="9.125" style="1" customWidth="1"/>
  </cols>
  <sheetData>
    <row r="1" spans="1:2" ht="13.5" customHeight="1">
      <c r="A1" s="72"/>
      <c r="B1" s="72"/>
    </row>
    <row r="2" spans="1:2" ht="13.5" customHeight="1">
      <c r="A2" s="73"/>
      <c r="B2" s="73"/>
    </row>
    <row r="3" spans="1:2" ht="13.5" customHeight="1">
      <c r="A3" s="73"/>
      <c r="B3" s="73"/>
    </row>
    <row r="4" spans="1:6" ht="34.5" customHeight="1">
      <c r="A4" s="75" t="s">
        <v>221</v>
      </c>
      <c r="B4" s="75"/>
      <c r="C4" s="75"/>
      <c r="D4" s="75"/>
      <c r="E4" s="75"/>
      <c r="F4" s="75"/>
    </row>
    <row r="5" spans="1:6" ht="40.5" customHeight="1">
      <c r="A5" s="79" t="s">
        <v>52</v>
      </c>
      <c r="B5" s="79" t="s">
        <v>189</v>
      </c>
      <c r="C5" s="79" t="s">
        <v>190</v>
      </c>
      <c r="D5" s="77" t="s">
        <v>191</v>
      </c>
      <c r="E5" s="76" t="s">
        <v>192</v>
      </c>
      <c r="F5" s="76"/>
    </row>
    <row r="6" spans="1:6" ht="12.75" customHeight="1">
      <c r="A6" s="80"/>
      <c r="B6" s="80"/>
      <c r="C6" s="80"/>
      <c r="D6" s="78"/>
      <c r="E6" s="58" t="s">
        <v>193</v>
      </c>
      <c r="F6" s="58" t="s">
        <v>194</v>
      </c>
    </row>
    <row r="7" spans="1:6" ht="17.25" customHeight="1">
      <c r="A7" s="9">
        <v>1</v>
      </c>
      <c r="B7" s="9">
        <v>2</v>
      </c>
      <c r="C7" s="9">
        <v>3</v>
      </c>
      <c r="D7" s="38">
        <v>4</v>
      </c>
      <c r="E7" s="38">
        <v>5</v>
      </c>
      <c r="F7" s="38">
        <v>6</v>
      </c>
    </row>
    <row r="8" spans="1:6" ht="17.25" customHeight="1">
      <c r="A8" s="11" t="s">
        <v>48</v>
      </c>
      <c r="B8" s="12">
        <f>B9+B15+B20+B31+B39+B42+B48+B55+B62</f>
        <v>258114.59999999998</v>
      </c>
      <c r="C8" s="12">
        <f>C9+C15+C20+C31+C39+C42+C48+C55+C62</f>
        <v>272541</v>
      </c>
      <c r="D8" s="12">
        <f>D9+D15+D20+D31+D39+D42+D48+D55+D62</f>
        <v>100.00000000000001</v>
      </c>
      <c r="E8" s="12">
        <f>E9+E15+E20+E31+E39+E42+E48+E55+E62</f>
        <v>14426.400000000001</v>
      </c>
      <c r="F8" s="61">
        <f aca="true" t="shared" si="0" ref="F8:F71">C8/B8*100</f>
        <v>105.58914528662851</v>
      </c>
    </row>
    <row r="9" spans="1:6" ht="17.25" customHeight="1">
      <c r="A9" s="11" t="s">
        <v>55</v>
      </c>
      <c r="B9" s="12">
        <f>B10</f>
        <v>173210</v>
      </c>
      <c r="C9" s="12">
        <f>C10</f>
        <v>211368</v>
      </c>
      <c r="D9" s="12">
        <f>D10</f>
        <v>77.55456977115371</v>
      </c>
      <c r="E9" s="12">
        <f>E10</f>
        <v>38158</v>
      </c>
      <c r="F9" s="61">
        <f t="shared" si="0"/>
        <v>122.02990589457883</v>
      </c>
    </row>
    <row r="10" spans="1:8" ht="17.25" customHeight="1">
      <c r="A10" s="14" t="s">
        <v>74</v>
      </c>
      <c r="B10" s="15">
        <f>B11+B12+B13+B14</f>
        <v>173210</v>
      </c>
      <c r="C10" s="15">
        <f>C11+C12+C13+C14</f>
        <v>211368</v>
      </c>
      <c r="D10" s="15">
        <f>D11+D12+D13+D14</f>
        <v>77.55456977115371</v>
      </c>
      <c r="E10" s="15">
        <f>E11+E12+E13+E14</f>
        <v>38158</v>
      </c>
      <c r="F10" s="62">
        <f t="shared" si="0"/>
        <v>122.02990589457883</v>
      </c>
      <c r="H10" s="5"/>
    </row>
    <row r="11" spans="1:8" ht="64.5" customHeight="1">
      <c r="A11" s="51" t="s">
        <v>151</v>
      </c>
      <c r="B11" s="15">
        <v>170976</v>
      </c>
      <c r="C11" s="15">
        <f>'Приложение №1'!C12</f>
        <v>209441</v>
      </c>
      <c r="D11" s="15">
        <f>C11/C8*100</f>
        <v>76.84752018962284</v>
      </c>
      <c r="E11" s="15">
        <f>C11-B11</f>
        <v>38465</v>
      </c>
      <c r="F11" s="62">
        <f t="shared" si="0"/>
        <v>122.49730956391541</v>
      </c>
      <c r="H11" s="5"/>
    </row>
    <row r="12" spans="1:6" ht="90.75" customHeight="1">
      <c r="A12" s="51" t="s">
        <v>152</v>
      </c>
      <c r="B12" s="15">
        <v>226</v>
      </c>
      <c r="C12" s="15">
        <f>'Приложение №1'!C13</f>
        <v>209</v>
      </c>
      <c r="D12" s="15">
        <f>C12/C8*100</f>
        <v>0.07668570967304002</v>
      </c>
      <c r="E12" s="15">
        <f>C12-B12</f>
        <v>-17</v>
      </c>
      <c r="F12" s="62">
        <f t="shared" si="0"/>
        <v>92.47787610619469</v>
      </c>
    </row>
    <row r="13" spans="1:6" ht="31.5" customHeight="1">
      <c r="A13" s="52" t="s">
        <v>103</v>
      </c>
      <c r="B13" s="15">
        <v>214</v>
      </c>
      <c r="C13" s="15">
        <f>'Приложение №1'!C14</f>
        <v>2</v>
      </c>
      <c r="D13" s="15">
        <f>C13/C8*100</f>
        <v>0.0007338345423257419</v>
      </c>
      <c r="E13" s="15">
        <f>C13-B13</f>
        <v>-212</v>
      </c>
      <c r="F13" s="62">
        <f t="shared" si="0"/>
        <v>0.9345794392523363</v>
      </c>
    </row>
    <row r="14" spans="1:6" ht="72.75" customHeight="1">
      <c r="A14" s="51" t="s">
        <v>153</v>
      </c>
      <c r="B14" s="15">
        <v>1794</v>
      </c>
      <c r="C14" s="15">
        <f>'Приложение №1'!C15</f>
        <v>1716</v>
      </c>
      <c r="D14" s="15">
        <f>C14/C8*100</f>
        <v>0.6296300373154865</v>
      </c>
      <c r="E14" s="15">
        <f>C14-B14</f>
        <v>-78</v>
      </c>
      <c r="F14" s="62">
        <f t="shared" si="0"/>
        <v>95.65217391304348</v>
      </c>
    </row>
    <row r="15" spans="1:6" ht="28.5" customHeight="1">
      <c r="A15" s="19" t="s">
        <v>0</v>
      </c>
      <c r="B15" s="12">
        <f>B16</f>
        <v>6215</v>
      </c>
      <c r="C15" s="12">
        <f>C16</f>
        <v>7614.400000000001</v>
      </c>
      <c r="D15" s="12">
        <f>D16</f>
        <v>2.7938548695425642</v>
      </c>
      <c r="E15" s="12">
        <f>E16</f>
        <v>1399.4000000000003</v>
      </c>
      <c r="F15" s="61">
        <f t="shared" si="0"/>
        <v>122.51649235720032</v>
      </c>
    </row>
    <row r="16" spans="1:6" ht="28.5" customHeight="1">
      <c r="A16" s="16" t="s">
        <v>105</v>
      </c>
      <c r="B16" s="15">
        <f>B17+B18+B19</f>
        <v>6215</v>
      </c>
      <c r="C16" s="15">
        <f>C17+C18+C19</f>
        <v>7614.400000000001</v>
      </c>
      <c r="D16" s="15">
        <f>D17+D18+D19</f>
        <v>2.7938548695425642</v>
      </c>
      <c r="E16" s="15">
        <f>E17+E18+E19</f>
        <v>1399.4000000000003</v>
      </c>
      <c r="F16" s="62">
        <f t="shared" si="0"/>
        <v>122.51649235720032</v>
      </c>
    </row>
    <row r="17" spans="1:6" ht="63" customHeight="1">
      <c r="A17" s="51" t="s">
        <v>116</v>
      </c>
      <c r="B17" s="15">
        <v>2057</v>
      </c>
      <c r="C17" s="15">
        <f>'Приложение №1'!C18</f>
        <v>2761.3</v>
      </c>
      <c r="D17" s="15">
        <f>C17/C8*100</f>
        <v>1.0131686608620354</v>
      </c>
      <c r="E17" s="15">
        <f>C17-B17</f>
        <v>704.3000000000002</v>
      </c>
      <c r="F17" s="62">
        <f t="shared" si="0"/>
        <v>134.23918327661644</v>
      </c>
    </row>
    <row r="18" spans="1:6" ht="74.25" customHeight="1">
      <c r="A18" s="51" t="s">
        <v>6</v>
      </c>
      <c r="B18" s="15">
        <v>18</v>
      </c>
      <c r="C18" s="15">
        <f>'Приложение №1'!C19</f>
        <v>19.3</v>
      </c>
      <c r="D18" s="15">
        <f>C18/C8*100</f>
        <v>0.007081503333443409</v>
      </c>
      <c r="E18" s="15">
        <f>C18-B18</f>
        <v>1.3000000000000007</v>
      </c>
      <c r="F18" s="62">
        <f t="shared" si="0"/>
        <v>107.22222222222221</v>
      </c>
    </row>
    <row r="19" spans="1:6" ht="66" customHeight="1">
      <c r="A19" s="51" t="s">
        <v>7</v>
      </c>
      <c r="B19" s="15">
        <v>4140</v>
      </c>
      <c r="C19" s="15">
        <f>'Приложение №1'!C20</f>
        <v>4833.8</v>
      </c>
      <c r="D19" s="15">
        <f>C19/C8*100</f>
        <v>1.7736047053470854</v>
      </c>
      <c r="E19" s="15">
        <f>C19-B19</f>
        <v>693.8000000000002</v>
      </c>
      <c r="F19" s="62">
        <f t="shared" si="0"/>
        <v>116.75845410628021</v>
      </c>
    </row>
    <row r="20" spans="1:6" ht="15" customHeight="1">
      <c r="A20" s="11" t="s">
        <v>57</v>
      </c>
      <c r="B20" s="12">
        <f>B21+B27+B29</f>
        <v>18259</v>
      </c>
      <c r="C20" s="12">
        <f>C21+C27+C29</f>
        <v>20885</v>
      </c>
      <c r="D20" s="12">
        <f>D21+D27+D29</f>
        <v>7.663067208236559</v>
      </c>
      <c r="E20" s="12">
        <f>E21+E27+E29</f>
        <v>2626</v>
      </c>
      <c r="F20" s="61">
        <f t="shared" si="0"/>
        <v>114.38194862807383</v>
      </c>
    </row>
    <row r="21" spans="1:6" ht="15" customHeight="1">
      <c r="A21" s="22" t="s">
        <v>130</v>
      </c>
      <c r="B21" s="15">
        <f>B22+B24+B26</f>
        <v>5134</v>
      </c>
      <c r="C21" s="15">
        <f>C22+C24+C26</f>
        <v>5792</v>
      </c>
      <c r="D21" s="15">
        <f>D22+D24+D26</f>
        <v>2.1251848345753483</v>
      </c>
      <c r="E21" s="15">
        <f>E22+E24+E26</f>
        <v>658</v>
      </c>
      <c r="F21" s="62">
        <f t="shared" si="0"/>
        <v>112.81651733541098</v>
      </c>
    </row>
    <row r="22" spans="1:6" ht="32.25" customHeight="1">
      <c r="A22" s="51" t="s">
        <v>132</v>
      </c>
      <c r="B22" s="15">
        <f>B23</f>
        <v>4171</v>
      </c>
      <c r="C22" s="15">
        <f>C23</f>
        <v>4532</v>
      </c>
      <c r="D22" s="15">
        <f>D23</f>
        <v>1.662869072910131</v>
      </c>
      <c r="E22" s="15">
        <f>E23</f>
        <v>361</v>
      </c>
      <c r="F22" s="62">
        <f t="shared" si="0"/>
        <v>108.65499880124669</v>
      </c>
    </row>
    <row r="23" spans="1:6" ht="28.5" customHeight="1">
      <c r="A23" s="51" t="s">
        <v>132</v>
      </c>
      <c r="B23" s="15">
        <v>4171</v>
      </c>
      <c r="C23" s="15">
        <f>'Приложение №1'!C24</f>
        <v>4532</v>
      </c>
      <c r="D23" s="15">
        <f>C23/C8*100</f>
        <v>1.662869072910131</v>
      </c>
      <c r="E23" s="15">
        <f>C23-B23</f>
        <v>361</v>
      </c>
      <c r="F23" s="62">
        <f t="shared" si="0"/>
        <v>108.65499880124669</v>
      </c>
    </row>
    <row r="24" spans="1:6" ht="28.5" customHeight="1">
      <c r="A24" s="51" t="s">
        <v>154</v>
      </c>
      <c r="B24" s="15">
        <f>B25</f>
        <v>463</v>
      </c>
      <c r="C24" s="15">
        <f>C25</f>
        <v>1048</v>
      </c>
      <c r="D24" s="15">
        <f>D25</f>
        <v>0.3845293001786887</v>
      </c>
      <c r="E24" s="15">
        <f>E25</f>
        <v>585</v>
      </c>
      <c r="F24" s="62">
        <f t="shared" si="0"/>
        <v>226.3498920086393</v>
      </c>
    </row>
    <row r="25" spans="1:6" ht="29.25" customHeight="1">
      <c r="A25" s="51" t="s">
        <v>155</v>
      </c>
      <c r="B25" s="15">
        <v>463</v>
      </c>
      <c r="C25" s="15">
        <f>'Приложение №1'!C26</f>
        <v>1048</v>
      </c>
      <c r="D25" s="15">
        <f>C25/C8*100</f>
        <v>0.3845293001786887</v>
      </c>
      <c r="E25" s="15">
        <f>C25-B25</f>
        <v>585</v>
      </c>
      <c r="F25" s="62">
        <f t="shared" si="0"/>
        <v>226.3498920086393</v>
      </c>
    </row>
    <row r="26" spans="1:6" ht="33" customHeight="1">
      <c r="A26" s="51" t="s">
        <v>156</v>
      </c>
      <c r="B26" s="15">
        <v>500</v>
      </c>
      <c r="C26" s="15">
        <f>'Приложение №1'!C27</f>
        <v>212</v>
      </c>
      <c r="D26" s="15">
        <f>C26/C8*100</f>
        <v>0.07778646148652864</v>
      </c>
      <c r="E26" s="15">
        <f>C26-B26</f>
        <v>-288</v>
      </c>
      <c r="F26" s="62">
        <f t="shared" si="0"/>
        <v>42.4</v>
      </c>
    </row>
    <row r="27" spans="1:6" ht="15" customHeight="1">
      <c r="A27" s="14" t="s">
        <v>75</v>
      </c>
      <c r="B27" s="15">
        <f>B28</f>
        <v>12981</v>
      </c>
      <c r="C27" s="15">
        <f>C28</f>
        <v>14485</v>
      </c>
      <c r="D27" s="15">
        <f>D28</f>
        <v>5.314796672794185</v>
      </c>
      <c r="E27" s="15">
        <f>E28</f>
        <v>1504</v>
      </c>
      <c r="F27" s="62">
        <f t="shared" si="0"/>
        <v>111.58616439411449</v>
      </c>
    </row>
    <row r="28" spans="1:6" ht="15" customHeight="1">
      <c r="A28" s="14" t="s">
        <v>75</v>
      </c>
      <c r="B28" s="15">
        <v>12981</v>
      </c>
      <c r="C28" s="15">
        <f>'Приложение №1'!C29</f>
        <v>14485</v>
      </c>
      <c r="D28" s="15">
        <f>C28/C8*100</f>
        <v>5.314796672794185</v>
      </c>
      <c r="E28" s="15">
        <f>C28-B28</f>
        <v>1504</v>
      </c>
      <c r="F28" s="62">
        <f t="shared" si="0"/>
        <v>111.58616439411449</v>
      </c>
    </row>
    <row r="29" spans="1:6" ht="15" customHeight="1">
      <c r="A29" s="25" t="s">
        <v>127</v>
      </c>
      <c r="B29" s="15">
        <f>B30</f>
        <v>144</v>
      </c>
      <c r="C29" s="15">
        <f>C30</f>
        <v>608</v>
      </c>
      <c r="D29" s="15">
        <f>D30</f>
        <v>0.22308570086702553</v>
      </c>
      <c r="E29" s="15">
        <f>E30</f>
        <v>464</v>
      </c>
      <c r="F29" s="62">
        <f t="shared" si="0"/>
        <v>422.22222222222223</v>
      </c>
    </row>
    <row r="30" spans="1:6" ht="15" customHeight="1">
      <c r="A30" s="25" t="s">
        <v>127</v>
      </c>
      <c r="B30" s="15">
        <v>144</v>
      </c>
      <c r="C30" s="15">
        <f>'Приложение №1'!C31</f>
        <v>608</v>
      </c>
      <c r="D30" s="15">
        <f>C30/C8*100</f>
        <v>0.22308570086702553</v>
      </c>
      <c r="E30" s="15">
        <f>C30-B30</f>
        <v>464</v>
      </c>
      <c r="F30" s="62">
        <f t="shared" si="0"/>
        <v>422.22222222222223</v>
      </c>
    </row>
    <row r="31" spans="1:6" ht="17.25" customHeight="1">
      <c r="A31" s="11" t="s">
        <v>59</v>
      </c>
      <c r="B31" s="12">
        <f>B32+B34</f>
        <v>5369</v>
      </c>
      <c r="C31" s="12">
        <f>C32+C34</f>
        <v>2949</v>
      </c>
      <c r="D31" s="12">
        <f>D32+D34</f>
        <v>1.0820390326593063</v>
      </c>
      <c r="E31" s="12">
        <f>E32+E34</f>
        <v>-2420</v>
      </c>
      <c r="F31" s="61">
        <f t="shared" si="0"/>
        <v>54.92642950270069</v>
      </c>
    </row>
    <row r="32" spans="1:6" ht="17.25" customHeight="1">
      <c r="A32" s="26" t="s">
        <v>108</v>
      </c>
      <c r="B32" s="15">
        <f>B33</f>
        <v>642</v>
      </c>
      <c r="C32" s="15">
        <f>C33</f>
        <v>945</v>
      </c>
      <c r="D32" s="15">
        <f>D33</f>
        <v>0.34673682124891303</v>
      </c>
      <c r="E32" s="15">
        <f>E33</f>
        <v>303</v>
      </c>
      <c r="F32" s="62">
        <f t="shared" si="0"/>
        <v>147.196261682243</v>
      </c>
    </row>
    <row r="33" spans="1:6" ht="30.75" customHeight="1">
      <c r="A33" s="16" t="s">
        <v>8</v>
      </c>
      <c r="B33" s="15">
        <v>642</v>
      </c>
      <c r="C33" s="15">
        <f>'Приложение №1'!C34</f>
        <v>945</v>
      </c>
      <c r="D33" s="15">
        <f>C33/C8*100</f>
        <v>0.34673682124891303</v>
      </c>
      <c r="E33" s="15">
        <f>C33-B33</f>
        <v>303</v>
      </c>
      <c r="F33" s="62">
        <f t="shared" si="0"/>
        <v>147.196261682243</v>
      </c>
    </row>
    <row r="34" spans="1:6" ht="14.25" customHeight="1">
      <c r="A34" s="14" t="s">
        <v>76</v>
      </c>
      <c r="B34" s="15">
        <f>B35+B37</f>
        <v>4727</v>
      </c>
      <c r="C34" s="15">
        <f>C35+C37</f>
        <v>2004</v>
      </c>
      <c r="D34" s="15">
        <f>D35+D37</f>
        <v>0.7353022114103933</v>
      </c>
      <c r="E34" s="15">
        <f>E35+E37</f>
        <v>-2723</v>
      </c>
      <c r="F34" s="62">
        <f t="shared" si="0"/>
        <v>42.39475354347366</v>
      </c>
    </row>
    <row r="35" spans="1:6" ht="14.25" customHeight="1">
      <c r="A35" s="27" t="s">
        <v>10</v>
      </c>
      <c r="B35" s="15">
        <f>B36</f>
        <v>4363</v>
      </c>
      <c r="C35" s="15">
        <f>C36</f>
        <v>1884</v>
      </c>
      <c r="D35" s="15">
        <f>D36</f>
        <v>0.6912721388708488</v>
      </c>
      <c r="E35" s="15">
        <f>E36</f>
        <v>-2479</v>
      </c>
      <c r="F35" s="62">
        <f t="shared" si="0"/>
        <v>43.18129727251891</v>
      </c>
    </row>
    <row r="36" spans="1:6" ht="30" customHeight="1">
      <c r="A36" s="27" t="s">
        <v>12</v>
      </c>
      <c r="B36" s="15">
        <v>4363</v>
      </c>
      <c r="C36" s="15">
        <f>'Приложение №1'!C37</f>
        <v>1884</v>
      </c>
      <c r="D36" s="15">
        <f>C36/C8*100</f>
        <v>0.6912721388708488</v>
      </c>
      <c r="E36" s="15">
        <f>C36-B36</f>
        <v>-2479</v>
      </c>
      <c r="F36" s="62">
        <f t="shared" si="0"/>
        <v>43.18129727251891</v>
      </c>
    </row>
    <row r="37" spans="1:6" ht="16.5" customHeight="1">
      <c r="A37" s="28" t="s">
        <v>14</v>
      </c>
      <c r="B37" s="15">
        <f>B38</f>
        <v>364</v>
      </c>
      <c r="C37" s="15">
        <f>C38</f>
        <v>120</v>
      </c>
      <c r="D37" s="15">
        <f>D38</f>
        <v>0.04403007253954451</v>
      </c>
      <c r="E37" s="15">
        <f>E38</f>
        <v>-244</v>
      </c>
      <c r="F37" s="62">
        <f t="shared" si="0"/>
        <v>32.967032967032964</v>
      </c>
    </row>
    <row r="38" spans="1:6" ht="28.5" customHeight="1">
      <c r="A38" s="27" t="s">
        <v>16</v>
      </c>
      <c r="B38" s="15">
        <v>364</v>
      </c>
      <c r="C38" s="15">
        <f>'Приложение №1'!C39</f>
        <v>120</v>
      </c>
      <c r="D38" s="15">
        <f>C38/C8*100</f>
        <v>0.04403007253954451</v>
      </c>
      <c r="E38" s="15">
        <f>C38-B38</f>
        <v>-244</v>
      </c>
      <c r="F38" s="62">
        <f t="shared" si="0"/>
        <v>32.967032967032964</v>
      </c>
    </row>
    <row r="39" spans="1:6" ht="16.5" customHeight="1">
      <c r="A39" s="11" t="s">
        <v>49</v>
      </c>
      <c r="B39" s="12">
        <f aca="true" t="shared" si="1" ref="B39:E40">B40</f>
        <v>2076</v>
      </c>
      <c r="C39" s="12">
        <f t="shared" si="1"/>
        <v>1576</v>
      </c>
      <c r="D39" s="12">
        <f t="shared" si="1"/>
        <v>0.5782616193526846</v>
      </c>
      <c r="E39" s="12">
        <f t="shared" si="1"/>
        <v>-500</v>
      </c>
      <c r="F39" s="61">
        <f t="shared" si="0"/>
        <v>75.91522157996147</v>
      </c>
    </row>
    <row r="40" spans="1:6" ht="31.5" customHeight="1">
      <c r="A40" s="14" t="s">
        <v>82</v>
      </c>
      <c r="B40" s="15">
        <f t="shared" si="1"/>
        <v>2076</v>
      </c>
      <c r="C40" s="15">
        <f t="shared" si="1"/>
        <v>1576</v>
      </c>
      <c r="D40" s="15">
        <f t="shared" si="1"/>
        <v>0.5782616193526846</v>
      </c>
      <c r="E40" s="15">
        <f t="shared" si="1"/>
        <v>-500</v>
      </c>
      <c r="F40" s="62">
        <f t="shared" si="0"/>
        <v>75.91522157996147</v>
      </c>
    </row>
    <row r="41" spans="1:6" ht="38.25" customHeight="1">
      <c r="A41" s="14" t="s">
        <v>43</v>
      </c>
      <c r="B41" s="15">
        <v>2076</v>
      </c>
      <c r="C41" s="15">
        <f>'Приложение №1'!C42</f>
        <v>1576</v>
      </c>
      <c r="D41" s="15">
        <f>C41/C8*100</f>
        <v>0.5782616193526846</v>
      </c>
      <c r="E41" s="15">
        <f>C41-B41</f>
        <v>-500</v>
      </c>
      <c r="F41" s="62">
        <f t="shared" si="0"/>
        <v>75.91522157996147</v>
      </c>
    </row>
    <row r="42" spans="1:6" ht="31.5" customHeight="1">
      <c r="A42" s="11" t="s">
        <v>62</v>
      </c>
      <c r="B42" s="12">
        <f>B43</f>
        <v>39500</v>
      </c>
      <c r="C42" s="12">
        <f>C43</f>
        <v>24812</v>
      </c>
      <c r="D42" s="12">
        <f>D43</f>
        <v>9.103951332093153</v>
      </c>
      <c r="E42" s="12">
        <f>E43</f>
        <v>-14688</v>
      </c>
      <c r="F42" s="61">
        <f t="shared" si="0"/>
        <v>62.81518987341772</v>
      </c>
    </row>
    <row r="43" spans="1:6" ht="60" customHeight="1">
      <c r="A43" s="14" t="s">
        <v>157</v>
      </c>
      <c r="B43" s="15">
        <f>B44+B46</f>
        <v>39500</v>
      </c>
      <c r="C43" s="15">
        <f>C44+C46</f>
        <v>24812</v>
      </c>
      <c r="D43" s="15">
        <f>D44+D46</f>
        <v>9.103951332093153</v>
      </c>
      <c r="E43" s="15">
        <f>E44+E46</f>
        <v>-14688</v>
      </c>
      <c r="F43" s="62">
        <f t="shared" si="0"/>
        <v>62.81518987341772</v>
      </c>
    </row>
    <row r="44" spans="1:6" ht="44.25" customHeight="1">
      <c r="A44" s="14" t="s">
        <v>91</v>
      </c>
      <c r="B44" s="15">
        <f>B45</f>
        <v>22500</v>
      </c>
      <c r="C44" s="15">
        <f>C45</f>
        <v>9500</v>
      </c>
      <c r="D44" s="15">
        <f>D45</f>
        <v>3.4857140760472736</v>
      </c>
      <c r="E44" s="15">
        <f>E45</f>
        <v>-13000</v>
      </c>
      <c r="F44" s="62">
        <f t="shared" si="0"/>
        <v>42.22222222222222</v>
      </c>
    </row>
    <row r="45" spans="1:6" ht="60" customHeight="1">
      <c r="A45" s="25" t="s">
        <v>18</v>
      </c>
      <c r="B45" s="15">
        <v>22500</v>
      </c>
      <c r="C45" s="15">
        <f>'Приложение №1'!C46</f>
        <v>9500</v>
      </c>
      <c r="D45" s="15">
        <f>C45/C8*100</f>
        <v>3.4857140760472736</v>
      </c>
      <c r="E45" s="15">
        <f>C45-B45</f>
        <v>-13000</v>
      </c>
      <c r="F45" s="62">
        <f t="shared" si="0"/>
        <v>42.22222222222222</v>
      </c>
    </row>
    <row r="46" spans="1:6" ht="29.25" customHeight="1">
      <c r="A46" s="14" t="s">
        <v>120</v>
      </c>
      <c r="B46" s="15">
        <f>B47</f>
        <v>17000</v>
      </c>
      <c r="C46" s="15">
        <f>C47</f>
        <v>15312</v>
      </c>
      <c r="D46" s="15">
        <f>D47</f>
        <v>5.618237256045879</v>
      </c>
      <c r="E46" s="15">
        <f>E47</f>
        <v>-1688</v>
      </c>
      <c r="F46" s="62">
        <f t="shared" si="0"/>
        <v>90.07058823529411</v>
      </c>
    </row>
    <row r="47" spans="1:6" ht="29.25" customHeight="1">
      <c r="A47" s="53" t="s">
        <v>20</v>
      </c>
      <c r="B47" s="15">
        <v>17000</v>
      </c>
      <c r="C47" s="15">
        <f>'Приложение №1'!C48</f>
        <v>15312</v>
      </c>
      <c r="D47" s="15">
        <f>C47/C8*100</f>
        <v>5.618237256045879</v>
      </c>
      <c r="E47" s="15">
        <f>C47-B47</f>
        <v>-1688</v>
      </c>
      <c r="F47" s="62">
        <f t="shared" si="0"/>
        <v>90.07058823529411</v>
      </c>
    </row>
    <row r="48" spans="1:6" ht="18.75" customHeight="1">
      <c r="A48" s="11" t="s">
        <v>66</v>
      </c>
      <c r="B48" s="12">
        <f>B49</f>
        <v>1213.3</v>
      </c>
      <c r="C48" s="12">
        <f>C49</f>
        <v>1139.6</v>
      </c>
      <c r="D48" s="12">
        <f>D49</f>
        <v>0.41813892221720766</v>
      </c>
      <c r="E48" s="12">
        <f>E49</f>
        <v>-73.70000000000002</v>
      </c>
      <c r="F48" s="61">
        <f t="shared" si="0"/>
        <v>93.92565729827741</v>
      </c>
    </row>
    <row r="49" spans="1:6" ht="18.75" customHeight="1">
      <c r="A49" s="14" t="s">
        <v>72</v>
      </c>
      <c r="B49" s="15">
        <f>B50+B51+B52</f>
        <v>1213.3</v>
      </c>
      <c r="C49" s="15">
        <f>C50+C51+C52</f>
        <v>1139.6</v>
      </c>
      <c r="D49" s="15">
        <f>D50+D51+D52</f>
        <v>0.41813892221720766</v>
      </c>
      <c r="E49" s="15">
        <f>E50+E51+E52</f>
        <v>-73.70000000000002</v>
      </c>
      <c r="F49" s="62">
        <f t="shared" si="0"/>
        <v>93.92565729827741</v>
      </c>
    </row>
    <row r="50" spans="1:6" ht="27">
      <c r="A50" s="25" t="s">
        <v>23</v>
      </c>
      <c r="B50" s="15">
        <v>345.9</v>
      </c>
      <c r="C50" s="15">
        <f>'Приложение №1'!C51</f>
        <v>359.7</v>
      </c>
      <c r="D50" s="15">
        <f>C50/C8*100</f>
        <v>0.13198014243728465</v>
      </c>
      <c r="E50" s="15">
        <f>C50-B50</f>
        <v>13.800000000000011</v>
      </c>
      <c r="F50" s="62">
        <f t="shared" si="0"/>
        <v>103.98959236773635</v>
      </c>
    </row>
    <row r="51" spans="1:6" ht="13.5">
      <c r="A51" s="25" t="s">
        <v>22</v>
      </c>
      <c r="B51" s="15">
        <v>562.7</v>
      </c>
      <c r="C51" s="15">
        <f>'Приложение №1'!C52</f>
        <v>463.1</v>
      </c>
      <c r="D51" s="15">
        <f>C51/C8*100</f>
        <v>0.16991938827552552</v>
      </c>
      <c r="E51" s="15">
        <f>C51-B51</f>
        <v>-99.60000000000002</v>
      </c>
      <c r="F51" s="62">
        <f t="shared" si="0"/>
        <v>82.29962679936023</v>
      </c>
    </row>
    <row r="52" spans="1:6" ht="13.5">
      <c r="A52" s="47" t="s">
        <v>100</v>
      </c>
      <c r="B52" s="15">
        <f>B53+B54</f>
        <v>304.7</v>
      </c>
      <c r="C52" s="15">
        <f>C53+C54</f>
        <v>316.8</v>
      </c>
      <c r="D52" s="15">
        <f>D53+D54</f>
        <v>0.11623939150439751</v>
      </c>
      <c r="E52" s="15">
        <f>E53+E54</f>
        <v>12.100000000000001</v>
      </c>
      <c r="F52" s="62">
        <f t="shared" si="0"/>
        <v>103.97111913357402</v>
      </c>
    </row>
    <row r="53" spans="1:6" ht="13.5">
      <c r="A53" s="49" t="s">
        <v>147</v>
      </c>
      <c r="B53" s="15">
        <v>271.7</v>
      </c>
      <c r="C53" s="15">
        <f>'Приложение №1'!C54</f>
        <v>282.7</v>
      </c>
      <c r="D53" s="15">
        <f>C53/C8*100</f>
        <v>0.10372751255774361</v>
      </c>
      <c r="E53" s="15">
        <f>C53-B53</f>
        <v>11</v>
      </c>
      <c r="F53" s="62">
        <f t="shared" si="0"/>
        <v>104.0485829959514</v>
      </c>
    </row>
    <row r="54" spans="1:6" ht="13.5">
      <c r="A54" s="49" t="s">
        <v>148</v>
      </c>
      <c r="B54" s="15">
        <v>33</v>
      </c>
      <c r="C54" s="15">
        <f>'Приложение №1'!C55</f>
        <v>34.1</v>
      </c>
      <c r="D54" s="15">
        <f>C54/C8*100</f>
        <v>0.012511878946653898</v>
      </c>
      <c r="E54" s="15">
        <f>C54-B54</f>
        <v>1.1000000000000014</v>
      </c>
      <c r="F54" s="62">
        <f t="shared" si="0"/>
        <v>103.33333333333334</v>
      </c>
    </row>
    <row r="55" spans="1:6" ht="27">
      <c r="A55" s="31" t="s">
        <v>110</v>
      </c>
      <c r="B55" s="12">
        <f>B56+B59</f>
        <v>1505</v>
      </c>
      <c r="C55" s="12">
        <f>C56+C59</f>
        <v>505</v>
      </c>
      <c r="D55" s="12">
        <f>D56+D59</f>
        <v>0.1852932219372498</v>
      </c>
      <c r="E55" s="12">
        <f>E56+E59</f>
        <v>-1000</v>
      </c>
      <c r="F55" s="61">
        <f t="shared" si="0"/>
        <v>33.5548172757475</v>
      </c>
    </row>
    <row r="56" spans="1:6" ht="54.75">
      <c r="A56" s="25" t="s">
        <v>25</v>
      </c>
      <c r="B56" s="15">
        <f aca="true" t="shared" si="2" ref="B56:E57">B57</f>
        <v>1500</v>
      </c>
      <c r="C56" s="15">
        <f t="shared" si="2"/>
        <v>500</v>
      </c>
      <c r="D56" s="15">
        <f t="shared" si="2"/>
        <v>0.18345863558143546</v>
      </c>
      <c r="E56" s="15">
        <f t="shared" si="2"/>
        <v>-1000</v>
      </c>
      <c r="F56" s="62">
        <f t="shared" si="0"/>
        <v>33.33333333333333</v>
      </c>
    </row>
    <row r="57" spans="1:6" ht="60" customHeight="1">
      <c r="A57" s="25" t="s">
        <v>27</v>
      </c>
      <c r="B57" s="15">
        <f t="shared" si="2"/>
        <v>1500</v>
      </c>
      <c r="C57" s="15">
        <f t="shared" si="2"/>
        <v>500</v>
      </c>
      <c r="D57" s="15">
        <f t="shared" si="2"/>
        <v>0.18345863558143546</v>
      </c>
      <c r="E57" s="15">
        <f t="shared" si="2"/>
        <v>-1000</v>
      </c>
      <c r="F57" s="62">
        <f t="shared" si="0"/>
        <v>33.33333333333333</v>
      </c>
    </row>
    <row r="58" spans="1:6" ht="63.75" customHeight="1">
      <c r="A58" s="25" t="s">
        <v>29</v>
      </c>
      <c r="B58" s="15">
        <v>1500</v>
      </c>
      <c r="C58" s="15">
        <f>'Приложение №1'!C59</f>
        <v>500</v>
      </c>
      <c r="D58" s="15">
        <f>C58/C8*100</f>
        <v>0.18345863558143546</v>
      </c>
      <c r="E58" s="15">
        <f>C58-B58</f>
        <v>-1000</v>
      </c>
      <c r="F58" s="62">
        <f t="shared" si="0"/>
        <v>33.33333333333333</v>
      </c>
    </row>
    <row r="59" spans="1:6" ht="27">
      <c r="A59" s="25" t="s">
        <v>123</v>
      </c>
      <c r="B59" s="15">
        <f aca="true" t="shared" si="3" ref="B59:E60">B60</f>
        <v>5</v>
      </c>
      <c r="C59" s="15">
        <f t="shared" si="3"/>
        <v>5</v>
      </c>
      <c r="D59" s="15">
        <f t="shared" si="3"/>
        <v>0.0018345863558143546</v>
      </c>
      <c r="E59" s="15">
        <f t="shared" si="3"/>
        <v>0</v>
      </c>
      <c r="F59" s="62">
        <f t="shared" si="0"/>
        <v>100</v>
      </c>
    </row>
    <row r="60" spans="1:6" ht="27">
      <c r="A60" s="25" t="s">
        <v>125</v>
      </c>
      <c r="B60" s="15">
        <f t="shared" si="3"/>
        <v>5</v>
      </c>
      <c r="C60" s="15">
        <f t="shared" si="3"/>
        <v>5</v>
      </c>
      <c r="D60" s="15">
        <f t="shared" si="3"/>
        <v>0.0018345863558143546</v>
      </c>
      <c r="E60" s="15">
        <f t="shared" si="3"/>
        <v>0</v>
      </c>
      <c r="F60" s="62">
        <f t="shared" si="0"/>
        <v>100</v>
      </c>
    </row>
    <row r="61" spans="1:6" ht="33" customHeight="1">
      <c r="A61" s="25" t="s">
        <v>31</v>
      </c>
      <c r="B61" s="15">
        <v>5</v>
      </c>
      <c r="C61" s="15">
        <f>'Приложение №1'!C62</f>
        <v>5</v>
      </c>
      <c r="D61" s="15">
        <f>C61/C8*100</f>
        <v>0.0018345863558143546</v>
      </c>
      <c r="E61" s="15">
        <f>C61-B61</f>
        <v>0</v>
      </c>
      <c r="F61" s="62">
        <f t="shared" si="0"/>
        <v>100</v>
      </c>
    </row>
    <row r="62" spans="1:6" ht="19.5" customHeight="1">
      <c r="A62" s="11" t="s">
        <v>85</v>
      </c>
      <c r="B62" s="12">
        <f>B63+B65+B66+B68+B73+B74+B76+B78+B79</f>
        <v>10767.3</v>
      </c>
      <c r="C62" s="12">
        <f>C63+C65+C66+C68+C73+C74+C76+C78+C79</f>
        <v>1692</v>
      </c>
      <c r="D62" s="12">
        <f>D63+D65+D66+D68+D73+D74+D76+D78+D79</f>
        <v>0.6208240228075775</v>
      </c>
      <c r="E62" s="12">
        <f>E63+E65+E66+E68+E73+E74+E76+E78+E79</f>
        <v>-9075.3</v>
      </c>
      <c r="F62" s="61">
        <f t="shared" si="0"/>
        <v>15.714245911231227</v>
      </c>
    </row>
    <row r="63" spans="1:7" s="32" customFormat="1" ht="27">
      <c r="A63" s="11" t="s">
        <v>90</v>
      </c>
      <c r="B63" s="12">
        <f>B64</f>
        <v>56</v>
      </c>
      <c r="C63" s="12">
        <f>C64</f>
        <v>86</v>
      </c>
      <c r="D63" s="12">
        <f>D64</f>
        <v>0.0315548853200069</v>
      </c>
      <c r="E63" s="12">
        <f>E64</f>
        <v>30</v>
      </c>
      <c r="F63" s="61">
        <f t="shared" si="0"/>
        <v>153.57142857142858</v>
      </c>
      <c r="G63" s="33"/>
    </row>
    <row r="64" spans="1:7" s="32" customFormat="1" ht="60.75" customHeight="1">
      <c r="A64" s="16" t="s">
        <v>224</v>
      </c>
      <c r="B64" s="15">
        <v>56</v>
      </c>
      <c r="C64" s="15">
        <f>'Приложение №1'!C65</f>
        <v>86</v>
      </c>
      <c r="D64" s="15">
        <f>C64/C8*100</f>
        <v>0.0315548853200069</v>
      </c>
      <c r="E64" s="15">
        <f>C64-B64</f>
        <v>30</v>
      </c>
      <c r="F64" s="62">
        <f t="shared" si="0"/>
        <v>153.57142857142858</v>
      </c>
      <c r="G64" s="34"/>
    </row>
    <row r="65" spans="1:6" ht="45.75" customHeight="1">
      <c r="A65" s="17" t="s">
        <v>32</v>
      </c>
      <c r="B65" s="15">
        <v>100.5</v>
      </c>
      <c r="C65" s="15"/>
      <c r="D65" s="15">
        <f>C65/C8*100</f>
        <v>0</v>
      </c>
      <c r="E65" s="15">
        <f>C65-B65</f>
        <v>-100.5</v>
      </c>
      <c r="F65" s="62">
        <f t="shared" si="0"/>
        <v>0</v>
      </c>
    </row>
    <row r="66" spans="1:6" ht="41.25">
      <c r="A66" s="16" t="s">
        <v>97</v>
      </c>
      <c r="B66" s="15">
        <f>B67</f>
        <v>25</v>
      </c>
      <c r="C66" s="15">
        <f>C67</f>
        <v>0</v>
      </c>
      <c r="D66" s="15">
        <f>D67</f>
        <v>0</v>
      </c>
      <c r="E66" s="15">
        <f>E67</f>
        <v>-25</v>
      </c>
      <c r="F66" s="62">
        <f t="shared" si="0"/>
        <v>0</v>
      </c>
    </row>
    <row r="67" spans="1:6" ht="45.75" customHeight="1">
      <c r="A67" s="16" t="s">
        <v>104</v>
      </c>
      <c r="B67" s="15">
        <v>25</v>
      </c>
      <c r="C67" s="15"/>
      <c r="D67" s="15">
        <f>C67/C8*100</f>
        <v>0</v>
      </c>
      <c r="E67" s="15">
        <f>C67-B67</f>
        <v>-25</v>
      </c>
      <c r="F67" s="62">
        <f t="shared" si="0"/>
        <v>0</v>
      </c>
    </row>
    <row r="68" spans="1:6" ht="89.25" customHeight="1">
      <c r="A68" s="54" t="s">
        <v>33</v>
      </c>
      <c r="B68" s="12">
        <f>B69+B70+B71</f>
        <v>280</v>
      </c>
      <c r="C68" s="12">
        <f>C69+C70+C71</f>
        <v>590</v>
      </c>
      <c r="D68" s="12">
        <f>D69+D70+D71</f>
        <v>0.21648118998609384</v>
      </c>
      <c r="E68" s="12">
        <f>E69+E70+E71</f>
        <v>310</v>
      </c>
      <c r="F68" s="61">
        <f t="shared" si="0"/>
        <v>210.71428571428572</v>
      </c>
    </row>
    <row r="69" spans="1:6" ht="33.75" customHeight="1">
      <c r="A69" s="35" t="s">
        <v>34</v>
      </c>
      <c r="B69" s="15">
        <v>250</v>
      </c>
      <c r="C69" s="15">
        <f>'Приложение №1'!C67</f>
        <v>500</v>
      </c>
      <c r="D69" s="15">
        <f>C69/C8*100</f>
        <v>0.18345863558143546</v>
      </c>
      <c r="E69" s="15">
        <f>C69-B69</f>
        <v>250</v>
      </c>
      <c r="F69" s="62">
        <f t="shared" si="0"/>
        <v>200</v>
      </c>
    </row>
    <row r="70" spans="1:6" ht="30.75" customHeight="1">
      <c r="A70" s="27" t="s">
        <v>158</v>
      </c>
      <c r="B70" s="15">
        <v>20</v>
      </c>
      <c r="C70" s="15">
        <f>'Приложение №1'!C68</f>
        <v>85</v>
      </c>
      <c r="D70" s="15">
        <f>C70/C8*100</f>
        <v>0.031187968048844026</v>
      </c>
      <c r="E70" s="15">
        <f>C70-B70</f>
        <v>65</v>
      </c>
      <c r="F70" s="62">
        <f t="shared" si="0"/>
        <v>425</v>
      </c>
    </row>
    <row r="71" spans="1:6" ht="22.5" customHeight="1">
      <c r="A71" s="27" t="s">
        <v>140</v>
      </c>
      <c r="B71" s="15">
        <f>B72</f>
        <v>10</v>
      </c>
      <c r="C71" s="15">
        <f>C72</f>
        <v>5</v>
      </c>
      <c r="D71" s="15">
        <f>D72</f>
        <v>0.0018345863558143546</v>
      </c>
      <c r="E71" s="15">
        <f>E72</f>
        <v>-5</v>
      </c>
      <c r="F71" s="62">
        <f t="shared" si="0"/>
        <v>50</v>
      </c>
    </row>
    <row r="72" spans="1:6" ht="48" customHeight="1">
      <c r="A72" s="17" t="s">
        <v>135</v>
      </c>
      <c r="B72" s="15">
        <v>10</v>
      </c>
      <c r="C72" s="15">
        <f>'Приложение №1'!C70</f>
        <v>5</v>
      </c>
      <c r="D72" s="15">
        <f>C72/C8*100</f>
        <v>0.0018345863558143546</v>
      </c>
      <c r="E72" s="15">
        <f>C72-B72</f>
        <v>-5</v>
      </c>
      <c r="F72" s="62">
        <f aca="true" t="shared" si="4" ref="F72:F80">C72/B72*100</f>
        <v>50</v>
      </c>
    </row>
    <row r="73" spans="1:6" ht="45" customHeight="1">
      <c r="A73" s="27" t="s">
        <v>37</v>
      </c>
      <c r="B73" s="15">
        <v>640</v>
      </c>
      <c r="C73" s="15">
        <f>'Приложение №1'!C71</f>
        <v>190</v>
      </c>
      <c r="D73" s="15">
        <f>C73/C8*100</f>
        <v>0.06971428152094547</v>
      </c>
      <c r="E73" s="15">
        <f>C73-B73</f>
        <v>-450</v>
      </c>
      <c r="F73" s="62">
        <f t="shared" si="4"/>
        <v>29.6875</v>
      </c>
    </row>
    <row r="74" spans="1:6" ht="39.75" customHeight="1">
      <c r="A74" s="27" t="s">
        <v>137</v>
      </c>
      <c r="B74" s="15">
        <f>B75</f>
        <v>20</v>
      </c>
      <c r="C74" s="15">
        <f>C75</f>
        <v>20</v>
      </c>
      <c r="D74" s="15">
        <f>D75</f>
        <v>0.007338345423257418</v>
      </c>
      <c r="E74" s="15">
        <f>E75</f>
        <v>0</v>
      </c>
      <c r="F74" s="62">
        <f t="shared" si="4"/>
        <v>100</v>
      </c>
    </row>
    <row r="75" spans="1:6" ht="30.75" customHeight="1">
      <c r="A75" s="22" t="s">
        <v>159</v>
      </c>
      <c r="B75" s="15">
        <v>20</v>
      </c>
      <c r="C75" s="15">
        <f>'Приложение №1'!C73</f>
        <v>20</v>
      </c>
      <c r="D75" s="15">
        <f>C75/C8*100</f>
        <v>0.007338345423257418</v>
      </c>
      <c r="E75" s="15">
        <f>C75-B75</f>
        <v>0</v>
      </c>
      <c r="F75" s="62">
        <f t="shared" si="4"/>
        <v>100</v>
      </c>
    </row>
    <row r="76" spans="1:6" ht="30.75" customHeight="1">
      <c r="A76" s="56" t="s">
        <v>186</v>
      </c>
      <c r="B76" s="15">
        <f>B77</f>
        <v>0</v>
      </c>
      <c r="C76" s="15">
        <f>C77</f>
        <v>200</v>
      </c>
      <c r="D76" s="15">
        <f>D77</f>
        <v>0.07338345423257418</v>
      </c>
      <c r="E76" s="15">
        <f>E77</f>
        <v>200</v>
      </c>
      <c r="F76" s="62"/>
    </row>
    <row r="77" spans="1:6" ht="30.75" customHeight="1">
      <c r="A77" s="57" t="s">
        <v>188</v>
      </c>
      <c r="B77" s="15">
        <v>0</v>
      </c>
      <c r="C77" s="15">
        <f>'Приложение №1'!C75</f>
        <v>200</v>
      </c>
      <c r="D77" s="15">
        <f>C77/C8*100</f>
        <v>0.07338345423257418</v>
      </c>
      <c r="E77" s="15">
        <f>C77-B77</f>
        <v>200</v>
      </c>
      <c r="F77" s="62"/>
    </row>
    <row r="78" spans="1:6" ht="47.25" customHeight="1">
      <c r="A78" s="27" t="s">
        <v>5</v>
      </c>
      <c r="B78" s="15">
        <v>25</v>
      </c>
      <c r="C78" s="15"/>
      <c r="D78" s="15">
        <f>C78/C8*100</f>
        <v>0</v>
      </c>
      <c r="E78" s="15">
        <f>C78-B78</f>
        <v>-25</v>
      </c>
      <c r="F78" s="62">
        <f t="shared" si="4"/>
        <v>0</v>
      </c>
    </row>
    <row r="79" spans="1:6" ht="31.5" customHeight="1">
      <c r="A79" s="14" t="s">
        <v>45</v>
      </c>
      <c r="B79" s="15">
        <f>B80</f>
        <v>9620.8</v>
      </c>
      <c r="C79" s="15">
        <f>C80</f>
        <v>606</v>
      </c>
      <c r="D79" s="15">
        <f>D80</f>
        <v>0.22235186632469975</v>
      </c>
      <c r="E79" s="15">
        <f>E80</f>
        <v>-9014.8</v>
      </c>
      <c r="F79" s="62">
        <f t="shared" si="4"/>
        <v>6.298852486279729</v>
      </c>
    </row>
    <row r="80" spans="1:6" ht="32.25" customHeight="1">
      <c r="A80" s="25" t="s">
        <v>36</v>
      </c>
      <c r="B80" s="15">
        <v>9620.8</v>
      </c>
      <c r="C80" s="15">
        <f>'Приложение №1'!C77</f>
        <v>606</v>
      </c>
      <c r="D80" s="15">
        <f>C80/C8*100</f>
        <v>0.22235186632469975</v>
      </c>
      <c r="E80" s="15">
        <f>C80-B80</f>
        <v>-9014.8</v>
      </c>
      <c r="F80" s="62">
        <f t="shared" si="4"/>
        <v>6.298852486279729</v>
      </c>
    </row>
    <row r="81" spans="1:2" ht="13.5">
      <c r="A81" s="71"/>
      <c r="B81" s="71"/>
    </row>
    <row r="82" spans="1:2" ht="13.5">
      <c r="A82" s="46"/>
      <c r="B82" s="46"/>
    </row>
    <row r="83" spans="1:2" ht="13.5">
      <c r="A83" s="46"/>
      <c r="B83" s="46"/>
    </row>
    <row r="84" spans="1:2" ht="13.5">
      <c r="A84" s="46"/>
      <c r="B84" s="46"/>
    </row>
    <row r="85" spans="1:2" ht="13.5">
      <c r="A85" s="46"/>
      <c r="B85" s="46"/>
    </row>
    <row r="86" spans="1:2" ht="13.5">
      <c r="A86" s="46"/>
      <c r="B86" s="46"/>
    </row>
    <row r="87" spans="1:2" ht="13.5">
      <c r="A87" s="46"/>
      <c r="B87" s="46"/>
    </row>
    <row r="88" spans="1:2" ht="13.5">
      <c r="A88" s="46"/>
      <c r="B88" s="46"/>
    </row>
    <row r="89" spans="1:2" ht="13.5">
      <c r="A89" s="46"/>
      <c r="B89" s="46"/>
    </row>
    <row r="90" spans="1:2" ht="13.5">
      <c r="A90" s="46"/>
      <c r="B90" s="46"/>
    </row>
    <row r="91" spans="1:2" ht="13.5">
      <c r="A91" s="46"/>
      <c r="B91" s="46"/>
    </row>
    <row r="92" spans="1:2" ht="13.5">
      <c r="A92" s="46"/>
      <c r="B92" s="46"/>
    </row>
    <row r="93" spans="1:2" ht="13.5">
      <c r="A93" s="46"/>
      <c r="B93" s="46"/>
    </row>
    <row r="94" spans="1:2" ht="13.5">
      <c r="A94" s="46"/>
      <c r="B94" s="46"/>
    </row>
    <row r="95" spans="1:2" ht="13.5">
      <c r="A95" s="46"/>
      <c r="B95" s="46"/>
    </row>
    <row r="96" spans="1:2" ht="13.5">
      <c r="A96" s="46"/>
      <c r="B96" s="46"/>
    </row>
    <row r="97" spans="1:2" ht="13.5">
      <c r="A97" s="46"/>
      <c r="B97" s="46"/>
    </row>
    <row r="98" spans="1:2" ht="13.5">
      <c r="A98" s="46"/>
      <c r="B98" s="46"/>
    </row>
    <row r="99" spans="1:2" ht="13.5">
      <c r="A99" s="46"/>
      <c r="B99" s="46"/>
    </row>
    <row r="100" spans="1:2" ht="13.5">
      <c r="A100" s="46"/>
      <c r="B100" s="46"/>
    </row>
    <row r="101" spans="1:2" ht="13.5">
      <c r="A101" s="46"/>
      <c r="B101" s="46"/>
    </row>
    <row r="102" spans="1:2" ht="13.5">
      <c r="A102" s="46"/>
      <c r="B102" s="46"/>
    </row>
    <row r="103" spans="1:2" ht="13.5">
      <c r="A103" s="46"/>
      <c r="B103" s="46"/>
    </row>
    <row r="104" spans="1:2" ht="13.5">
      <c r="A104" s="46"/>
      <c r="B104" s="46"/>
    </row>
    <row r="105" spans="1:2" ht="13.5">
      <c r="A105" s="46"/>
      <c r="B105" s="46"/>
    </row>
    <row r="106" spans="1:2" ht="13.5">
      <c r="A106" s="3"/>
      <c r="B106" s="3"/>
    </row>
    <row r="107" spans="1:2" ht="13.5">
      <c r="A107" s="3"/>
      <c r="B107" s="3"/>
    </row>
    <row r="108" spans="1:2" ht="13.5">
      <c r="A108" s="3"/>
      <c r="B108" s="3"/>
    </row>
    <row r="109" spans="1:2" ht="13.5">
      <c r="A109" s="3"/>
      <c r="B109" s="3"/>
    </row>
    <row r="110" spans="1:2" ht="13.5">
      <c r="A110" s="3"/>
      <c r="B110" s="3"/>
    </row>
    <row r="111" spans="1:2" ht="13.5">
      <c r="A111" s="3"/>
      <c r="B111" s="3"/>
    </row>
    <row r="112" spans="1:2" ht="13.5">
      <c r="A112" s="3"/>
      <c r="B112" s="3"/>
    </row>
    <row r="113" spans="1:2" ht="13.5">
      <c r="A113" s="3"/>
      <c r="B113" s="3"/>
    </row>
    <row r="114" spans="1:2" ht="13.5">
      <c r="A114" s="3"/>
      <c r="B114" s="3"/>
    </row>
    <row r="115" spans="1:2" ht="13.5">
      <c r="A115" s="3"/>
      <c r="B115" s="3"/>
    </row>
    <row r="116" spans="1:2" ht="13.5">
      <c r="A116" s="3"/>
      <c r="B116" s="3"/>
    </row>
    <row r="117" spans="1:2" ht="13.5">
      <c r="A117" s="3"/>
      <c r="B117" s="3"/>
    </row>
    <row r="118" spans="1:2" ht="13.5">
      <c r="A118" s="3"/>
      <c r="B118" s="3"/>
    </row>
    <row r="119" spans="1:2" ht="13.5">
      <c r="A119" s="3"/>
      <c r="B119" s="3"/>
    </row>
    <row r="120" spans="1:2" ht="13.5">
      <c r="A120" s="3"/>
      <c r="B120" s="3"/>
    </row>
    <row r="121" spans="1:2" ht="13.5">
      <c r="A121" s="3"/>
      <c r="B121" s="3"/>
    </row>
    <row r="122" spans="1:2" ht="13.5">
      <c r="A122" s="3"/>
      <c r="B122" s="3"/>
    </row>
    <row r="123" spans="1:2" ht="13.5">
      <c r="A123" s="3"/>
      <c r="B123" s="3"/>
    </row>
    <row r="124" spans="1:2" ht="13.5">
      <c r="A124" s="3"/>
      <c r="B124" s="3"/>
    </row>
    <row r="125" spans="1:2" ht="13.5">
      <c r="A125" s="3"/>
      <c r="B125" s="3"/>
    </row>
    <row r="126" spans="1:2" ht="13.5">
      <c r="A126" s="3"/>
      <c r="B126" s="3"/>
    </row>
    <row r="127" spans="1:2" ht="13.5">
      <c r="A127" s="3"/>
      <c r="B127" s="3"/>
    </row>
    <row r="128" spans="1:2" ht="13.5">
      <c r="A128" s="3"/>
      <c r="B128" s="3"/>
    </row>
    <row r="129" spans="1:2" ht="13.5">
      <c r="A129" s="3"/>
      <c r="B129" s="3"/>
    </row>
    <row r="130" spans="1:2" ht="13.5">
      <c r="A130" s="3"/>
      <c r="B130" s="3"/>
    </row>
    <row r="131" spans="1:2" ht="13.5">
      <c r="A131" s="3"/>
      <c r="B131" s="3"/>
    </row>
    <row r="132" spans="1:2" ht="13.5">
      <c r="A132" s="3"/>
      <c r="B132" s="3"/>
    </row>
    <row r="133" spans="1:2" ht="13.5">
      <c r="A133" s="3"/>
      <c r="B133" s="3"/>
    </row>
    <row r="134" spans="1:2" ht="13.5">
      <c r="A134" s="3"/>
      <c r="B134" s="3"/>
    </row>
    <row r="135" spans="1:2" ht="13.5">
      <c r="A135" s="3"/>
      <c r="B135" s="3"/>
    </row>
  </sheetData>
  <sheetProtection/>
  <mergeCells count="10">
    <mergeCell ref="E5:F5"/>
    <mergeCell ref="A81:B81"/>
    <mergeCell ref="A1:B1"/>
    <mergeCell ref="A2:B2"/>
    <mergeCell ref="A3:B3"/>
    <mergeCell ref="A4:F4"/>
    <mergeCell ref="A5:A6"/>
    <mergeCell ref="B5:B6"/>
    <mergeCell ref="C5:C6"/>
    <mergeCell ref="D5:D6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2018-12-10T03:20:46Z</cp:lastPrinted>
  <dcterms:created xsi:type="dcterms:W3CDTF">2004-12-28T06:12:23Z</dcterms:created>
  <dcterms:modified xsi:type="dcterms:W3CDTF">2018-12-10T03:21:00Z</dcterms:modified>
  <cp:category/>
  <cp:version/>
  <cp:contentType/>
  <cp:contentStatus/>
</cp:coreProperties>
</file>