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3256" windowHeight="11832" activeTab="2"/>
  </bookViews>
  <sheets>
    <sheet name="Приложение №1" sheetId="1" r:id="rId1"/>
    <sheet name="Сравнительная общая" sheetId="2" r:id="rId2"/>
    <sheet name="Сравнительная налоговые и ненал" sheetId="3" r:id="rId3"/>
  </sheets>
  <definedNames>
    <definedName name="_xlnm.Print_Area" localSheetId="0">'Приложение №1'!$A$1:$C$134</definedName>
    <definedName name="_xlnm.Print_Area" localSheetId="2">'Сравнительная налоговые и ненал'!$A$1:$G$72</definedName>
    <definedName name="_xlnm.Print_Area" localSheetId="1">'Сравнительная общая'!$A$1:$G$174</definedName>
  </definedNames>
  <calcPr fullCalcOnLoad="1"/>
</workbook>
</file>

<file path=xl/sharedStrings.xml><?xml version="1.0" encoding="utf-8"?>
<sst xmlns="http://schemas.openxmlformats.org/spreadsheetml/2006/main" count="625" uniqueCount="270">
  <si>
    <t>НАЛОГИ НА ТОВАРЫ (РАБОТЫ, УСЛУГИ), РЕАЛИЗУЕМЫЕ НА ТЕРРИТОРИИ РОССИЙСКОЙ ФЕДЕРАЦИИ</t>
  </si>
  <si>
    <t>Субвенции бюджетам городских округов на государственную регистрацию актов гражданского состояния, в том числе:</t>
  </si>
  <si>
    <t>1 01 02040 01 0000 110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</si>
  <si>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</si>
  <si>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</si>
  <si>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Налог на имущество физических лиц, взимаемый по ставкам, применяемым к объектам налогообложения, расположенным в границах городских округов</t>
  </si>
  <si>
    <t>1 06 01020 04 0000 110</t>
  </si>
  <si>
    <t>Земельный налог с организаций</t>
  </si>
  <si>
    <t>1 06 06030 00 0000 110</t>
  </si>
  <si>
    <t>Земельный налог с организаций, обладающих земельным участком, расположенным в границах городских округов</t>
  </si>
  <si>
    <t>1 06 06032 04 0000 110</t>
  </si>
  <si>
    <t>Земельный налог с физических лиц</t>
  </si>
  <si>
    <t>1 06 06040 00 0000 110</t>
  </si>
  <si>
    <t>Земельный налог с физических лиц, обладающих земельным участком, расположенным в границах городских округов</t>
  </si>
  <si>
    <t>1 06 06042 04 0000 110</t>
  </si>
  <si>
    <t>Доходы, получаемые в виде арендной платы за земельные участки, государственная собственность на которые не разграничена и которые расположены в границах городских округов, а также средства от продажи права на заключение договоров аренды указанных земельных участков</t>
  </si>
  <si>
    <t>1 11 05012 04 0000 120</t>
  </si>
  <si>
    <t>Доходы от сдачи в аренду имущества, составляющего казну городских округов (за исключением земельных участков)</t>
  </si>
  <si>
    <t>1 11 05074 04 0000 120</t>
  </si>
  <si>
    <t>Плата за сбросы загрязняющих веществ в водные объекты</t>
  </si>
  <si>
    <t>1 14 06012 04 0000 430</t>
  </si>
  <si>
    <t>Доходы от продажи земельных участков, государственная собственность на которые не разграничена и которые расположены в границах городских округов</t>
  </si>
  <si>
    <t>Прочие субсидии бюджетам городских округов</t>
  </si>
  <si>
    <t>Субвенции бюджетам городских округов на выполнение передаваемых полномочий субъектов Российской Федерации</t>
  </si>
  <si>
    <t>Прочие межбюджетные трансферты, передаваемые бюджетам городских округов</t>
  </si>
  <si>
    <t>Государственная пошлина по делам, рассматриваемым в судах общей юрисдикции, мировыми судьями (за исключением Верховного Суда Российской Федерации)</t>
  </si>
  <si>
    <t>Иные межбюджетные трансферты</t>
  </si>
  <si>
    <t>НАЛОГОВЫЕ И НЕНАЛОГОВЫЕ ДОХОДЫ</t>
  </si>
  <si>
    <t>ГОСУДАРСТВЕННАЯ ПОШЛИНА</t>
  </si>
  <si>
    <t xml:space="preserve">1 06 06000 00 0000 110 </t>
  </si>
  <si>
    <t>Код бюджетной классификации Российской Федерации</t>
  </si>
  <si>
    <t>Наименование доходов</t>
  </si>
  <si>
    <t xml:space="preserve">1 00 00000 00 0000 000 </t>
  </si>
  <si>
    <t xml:space="preserve">1 01 00000 00 0000 000 </t>
  </si>
  <si>
    <t>НАЛОГИ НА ПРИБЫЛЬ, ДОХОДЫ</t>
  </si>
  <si>
    <t>НАЛОГИ НА СОВОКУПНЫЙ ДОХОД</t>
  </si>
  <si>
    <t xml:space="preserve">1 06 00000 00 0000 000 </t>
  </si>
  <si>
    <t>НАЛОГИ НА ИМУЩЕСТВО</t>
  </si>
  <si>
    <t xml:space="preserve">1 08 00000 00 0000 000 </t>
  </si>
  <si>
    <t xml:space="preserve">1 11 00000 00 0000 000 </t>
  </si>
  <si>
    <t xml:space="preserve">ДОХОДЫ ОТ ИСПОЛЬЗОВАНИЯ ИМУЩЕСТВА, НАХОДЯЩЕГОСЯ В ГОСУДАРСТВЕННОЙ И МУНИЦИПАЛЬНОЙ СОБСТВЕННОСТИ </t>
  </si>
  <si>
    <t xml:space="preserve">1 12 00000 00 0000 000 </t>
  </si>
  <si>
    <t xml:space="preserve">ПЛАТЕЖИ ПРИ ПОЛЬЗОВАНИИ ПРИРОДНЫМИ РЕСУРСАМИ </t>
  </si>
  <si>
    <t>2 00 00000 00 0000 000</t>
  </si>
  <si>
    <t>Безвозмездные поступления от других бюджетов бюджетной системы Российской Федерации</t>
  </si>
  <si>
    <t>Прочие субсидии</t>
  </si>
  <si>
    <t xml:space="preserve"> в том числе:</t>
  </si>
  <si>
    <t xml:space="preserve">1 12 01000 01 0000 120 </t>
  </si>
  <si>
    <t>Плата за негативное воздействие на окружающую среду</t>
  </si>
  <si>
    <t>Налог на доходы физических лиц</t>
  </si>
  <si>
    <t>Единый налог на вмененный доход для отдельных видов деятельности</t>
  </si>
  <si>
    <t>Земельный налог</t>
  </si>
  <si>
    <t>1 01 02020 01 0000 110</t>
  </si>
  <si>
    <t>1 08 03010 01 0000 110</t>
  </si>
  <si>
    <t>БЕЗВОЗМЕЗДНЫЕ ПОСТУПЛЕНИЯ</t>
  </si>
  <si>
    <t>2 02 00000 00 0000 000</t>
  </si>
  <si>
    <t>1 08 03000 01 0000 110</t>
  </si>
  <si>
    <t>Государственная пошлина по делам, рассматриваемым в судах общей юрисдикции, мировыми судьями</t>
  </si>
  <si>
    <t>1 16 00000 00 0000 000</t>
  </si>
  <si>
    <t>ШТРАФЫ, САНКЦИИ, ВОЗМЕЩЕНИЕ УЩЕРБА</t>
  </si>
  <si>
    <t>в том числе:</t>
  </si>
  <si>
    <t>Субвенции местным бюджетам на выполнение передаваемых полномочий субъектов Российской Федерации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</si>
  <si>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</si>
  <si>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1 01 02010 01 0000 110</t>
  </si>
  <si>
    <t>Прочие межбюджетные трансферты, передаваемые бюджетам</t>
  </si>
  <si>
    <t>1 05 02010 02 0000 110</t>
  </si>
  <si>
    <t>1 05 02000 02 0000 110</t>
  </si>
  <si>
    <t>1 01 02030 01 0000 110</t>
  </si>
  <si>
    <t>Плата за размещение отходов производства и потребления</t>
  </si>
  <si>
    <t>1 12 01010 01 0000 120</t>
  </si>
  <si>
    <t>1 12 01030 01 0000 120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</si>
  <si>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</si>
  <si>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1 03 02000 01 0000 110</t>
  </si>
  <si>
    <t>Налог на имущество физических лиц</t>
  </si>
  <si>
    <t>1 06 01000 00 0000 110</t>
  </si>
  <si>
    <t>ДОХОДЫ ОТ ПРОДАЖИ МАТЕРИАЛЬНЫХ И НЕМАТЕРИАЛЬНЫХ АКТИВОВ</t>
  </si>
  <si>
    <t>1 14 00000 00 0000 000</t>
  </si>
  <si>
    <t>1 03 02230 01 0000 110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</si>
  <si>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</si>
  <si>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Субвенции бюджетам на осуществление первичного воинского учета на территориях, где отсутствуют военные комиссариаты</t>
  </si>
  <si>
    <t>Субвенции бюджетам на государственную регистрацию актов гражданского состояния</t>
  </si>
  <si>
    <t>1 11 05070 00 0000 120</t>
  </si>
  <si>
    <t>Доходы от сдачи в аренду имущества, составляющего государственную (муниципальную) казну (за исключением земельных участков)</t>
  </si>
  <si>
    <t>Приложение № 1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</si>
  <si>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</si>
  <si>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</si>
  <si>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1 14 06010 00 0000 430</t>
  </si>
  <si>
    <t>Доходы от продажи земельных участков, государственная собственность на которые не разграничена</t>
  </si>
  <si>
    <t>1 05 03000 01 0000 110</t>
  </si>
  <si>
    <t>Единый сельскохозяйственный налог</t>
  </si>
  <si>
    <t>1 05 03010 01 0000 110</t>
  </si>
  <si>
    <t>1 05 01000 00 0000 110</t>
  </si>
  <si>
    <t>Налог, взимаемый в связи с применением упрощенной системы налогообложения</t>
  </si>
  <si>
    <t>1 05 01010 01 0000 110</t>
  </si>
  <si>
    <t>Налог, взимаемый с налогоплательщиков, выбравших в качестве объекта налогообложения доходы</t>
  </si>
  <si>
    <t>1 05 01011 01 0000 110</t>
  </si>
  <si>
    <t>Дотации бюджетам бюджетной системы Российской Федерации</t>
  </si>
  <si>
    <t>Субвенции бюджетам бюджетной системы Российской Федерации</t>
  </si>
  <si>
    <t>1 12 01041 01 0000 120</t>
  </si>
  <si>
    <t>1 12 01042 01 0000 120</t>
  </si>
  <si>
    <t>Плата за размещение отходов производства</t>
  </si>
  <si>
    <t>Плата за размещение твердых коммунальных отходов</t>
  </si>
  <si>
    <t>1 12 01040 01 0000 120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</si>
  <si>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</si>
  <si>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Налог, взимаемый с налогоплательщиков, выбравших в качестве объекта налогообложения доходы, уменьшенные на величину расходов</t>
  </si>
  <si>
    <t>Налог, взимаемый с налогоплательщиков, выбравших в качестве объекта налогообложения доходы, уменьшенные на величину расходов (в том числе минимальный налог, зачисляемый в бюджеты субъектов Российской Федерации)</t>
  </si>
  <si>
    <t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</si>
  <si>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2 02 10000 00 0000 150</t>
  </si>
  <si>
    <t>2 02 15001 00 0000 150</t>
  </si>
  <si>
    <t>2 02 15001 04 0000 150</t>
  </si>
  <si>
    <t>2 02 20000 00 0000 150</t>
  </si>
  <si>
    <t>Субсидии бюджетам бюджетной системы Российской Федерации (межбюджетные субсидии)</t>
  </si>
  <si>
    <t>2 02 29999 00 0000 150</t>
  </si>
  <si>
    <t>2 02 29999 04 0000 150</t>
  </si>
  <si>
    <t>2 02 30000 00 0000 150</t>
  </si>
  <si>
    <t>2 02 30024 00 0000 150</t>
  </si>
  <si>
    <t>2 02 30024 04 0000 150</t>
  </si>
  <si>
    <t>2 02 35118 00 0000 150</t>
  </si>
  <si>
    <t>2 02 35118 04 0000 150</t>
  </si>
  <si>
    <t>2 02 35930 00 0000 150</t>
  </si>
  <si>
    <t>2 02 35930 04 0000 150</t>
  </si>
  <si>
    <t>2 02 40000 00 0000 150</t>
  </si>
  <si>
    <t>2 02 49999 00 0000 150</t>
  </si>
  <si>
    <t>2 02 49999 04 0000 150</t>
  </si>
  <si>
    <t>к решению Собрания представителей Сусуманского городского округа</t>
  </si>
  <si>
    <t>2 02 25511 00 0000 150</t>
  </si>
  <si>
    <t>Субсидии бюджетам на проведение комплексных кадастровых работ</t>
  </si>
  <si>
    <t>2 02 25511 04 0000 150</t>
  </si>
  <si>
    <t>Субсидии бюджетам городских округов на проведение комплексных кадастровых работ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</si>
  <si>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</si>
  <si>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1 03 02231 01 0000 110</t>
  </si>
  <si>
    <t>1 03 02241 01 0000 110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</si>
  <si>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</si>
  <si>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 (по нормативам, установленным Федеральным законом о федеральном бюджете в целях формирования дорожных фондов субъектов Российской Федерации)</t>
  </si>
  <si>
    <t>1 03 02251 01 0000 110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</si>
  <si>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</si>
  <si>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Налог на доходы физических лиц в виде фиксированных авансовых платежей с доходов, полученных физическими лицами, являющимися иностранными гражданами, осуществляющими трудовую деятельность по найму на основании патента в соответствии со статьей 227.1 Налогового кодекса Российской Федерации</t>
  </si>
  <si>
    <t>Плата за выбросы загрязняющих веществ в атмосферный воздух стационарными объектами</t>
  </si>
  <si>
    <t xml:space="preserve"> 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 государственной программы Магаданской области "Управление государственными финансами Магаданской области " на  2020 год
</t>
  </si>
  <si>
    <t>Субсидии бюджетам городских округов на реализацию мероприятий подпрограммы "Развитие   библиотечного дела Магаданской области"  государственной программы Магаданской области "Развитие  культуры  и туризма Магаданской области"  на 2020 год</t>
  </si>
  <si>
    <t>Субсидий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  на 2020 год</t>
  </si>
  <si>
    <t>Субсидии  бюджетам городских округов на организацию отдыха и оздоровления детей в лагерях дневного пребывания в рамках подпрограммы "Организация и обеспечение отдыха и оздоровления детей в Магаданской области"  государственной программы Магаданской области "Развитие образования в Магаданской области"  на 2020 год</t>
  </si>
  <si>
    <t>Субсидии  бюджетам городских округов на совершенствование питания учащихся в общеобразовательных организациях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</si>
  <si>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Субсидии бюджетам городских округов на организацию и проведение областных универсальных совместных ярмарок в рамках подпрограммы «Развитие торговли на территории Магаданской области» государственной программы Магаданской области «Развитие сельского хозяйства Магаданской области» на 2020 год</t>
  </si>
  <si>
    <t>Субсидии бюджетам городских округов на питание (завтрак или полдник) детей из многодетных семей, обучающихся в общеобразовательных организациях, в рамках подпрограммы "Развитие общего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</si>
  <si>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</si>
  <si>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бюджетам городских округов  на осуществление полномочий по государственной регистрации актов гражданского состояния на 2020  год</t>
  </si>
  <si>
    <t>Субвенции бюджетам городских округов на осуществление государственных полномочий по выплате вознаграждения за выполнение функций классного руководителя педагогическим работникам муниципальных образовательных
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</si>
  <si>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работникам муниципальных образовательных организаций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</si>
  <si>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  на  осуществление государственных полномочий по созданию и организации  деятельности комиссий по делам несовершеннолетних  и защите их прав в рамках подпрограммы "Управление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</si>
  <si>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реализацию Закона Магаданской области от 28 декабря 2009 года № 1220-ОЗ "О наделении органов местного самоуправления государственными полномочиями Магаданской области по регистрации и учету граждан, имеющих право на получение социальных выплат для приобретения жилья в связи с переселением из районов Крайнего Севера и приравненных к ним местностей"  на 2020 год</t>
  </si>
  <si>
    <t>Субвенции бюджетам городских округов на осуществление государственных полномочий по организации и осуществлению деятельности органов опеки и попечительства на 2020 год , в том числе:</t>
  </si>
  <si>
    <t>на осуществление государственных полномочий по организации и осуществлению деятельности по опеке совершеннолетних лиц, признанных судом недееспособными вследствие психического расстройства, а также попечительству в отношении совершеннолетних лиц, ограниченных судом в дееспособности вследствие злоупотребления спиртными напитками или наркотическими средствами, в рамках отдельных мероприятий в области социальной политики государственной программы Магаданской области "Развитие социальной защиты населения Магаданской области"</t>
  </si>
  <si>
    <t>Субвенции  бюджетам городских округов на финансовое обеспечение муниципальных дошкольных организаций в рамках подпрограммы "Управление  развитием отрасли образования в Магаданской области"  государственной программы Магаданской области "Развитие образования в Магаданской области"  на 2020 год</t>
  </si>
  <si>
    <t>Субвенции бюджетам городских округов на осуществление государственных полномочий  Магаданской области по организации мероприятий при осуществлении деятельности по обращению с животными без владельцев в 2020 году</t>
  </si>
  <si>
    <t>иные межбюджетные трансферы  бюджетам городских округов на возмещение расходов на предоставление мер социальной поддержки по оплате жилых помещений и коммунальных услуг отдельных категорий граждан, проживающих на территории Магаданской области, на 2020 год</t>
  </si>
  <si>
    <t>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</si>
  <si>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в рамках подпрограммы "Управление развитием отрасли физической культуры и спорта" на 2015-2021 годы" государственной программы Магаданской области "Развитие физической культуры и спорта в Магаданской области" на 2014-2021 годы"</t>
  </si>
  <si>
    <t>1 01 02000 01 0000 110</t>
  </si>
  <si>
    <t>1 03 00000 00 0000 000</t>
  </si>
  <si>
    <t>Акцизы по подакцизным товарам (продукции), производимым на территории Российской Федерации</t>
  </si>
  <si>
    <t>1 03 02240 01 0000 110</t>
  </si>
  <si>
    <t>1 03 02250 01 0000 110</t>
  </si>
  <si>
    <t>1 05 00000 00 0000 000</t>
  </si>
  <si>
    <t>1 05 01020 01 0000 110</t>
  </si>
  <si>
    <t>1 05 01021 01 0000 110</t>
  </si>
  <si>
    <t>1 11 05000 00 0000 120</t>
  </si>
  <si>
    <t>1 11 05010 00 0000 120</t>
  </si>
  <si>
    <t>Дотации на выравнивание бюджетной обеспеченности</t>
  </si>
  <si>
    <t>Субвенции бюджетам городских округов на осуществление первичного воинского учета на территориях, где отсутствуют военные комиссариаты</t>
  </si>
  <si>
    <t>"О бюджете Сусуманского городского округа на 2020 год и плановый прериод 2021 и 2022 годов".</t>
  </si>
  <si>
    <t xml:space="preserve">от      11.2019 г. № </t>
  </si>
  <si>
    <t>Поступления доходов в бюджет муниципального образования "Сусуманский городской округ" в  2020 году</t>
  </si>
  <si>
    <t>Сумма</t>
  </si>
  <si>
    <t>ВСЕГО:</t>
  </si>
  <si>
    <t>1 1 109000 00 0000 120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</si>
  <si>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</si>
  <si>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1 11 09040 00 0000 120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</si>
  <si>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</si>
  <si>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 xml:space="preserve"> 1 11 09044 04 0000 120</t>
  </si>
  <si>
    <t>Прочие поступления от использования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</si>
  <si>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Доля %</t>
  </si>
  <si>
    <t>Отклонение</t>
  </si>
  <si>
    <t>Сумма (+,-)</t>
  </si>
  <si>
    <t>%%</t>
  </si>
  <si>
    <t>Уточненный бюджет на 2019</t>
  </si>
  <si>
    <t>Проект на 2020 год</t>
  </si>
  <si>
    <t>1</t>
  </si>
  <si>
    <t>ВСЕГО ДОХОДОВ:</t>
  </si>
  <si>
    <t xml:space="preserve"> 1 05 01050 01 0000 110</t>
  </si>
  <si>
    <t>Минимальный налог, зачисляемый в бюджеты субъектов Российской Федерации (за налоговые периоды, истекшие до 1 января 2016 года)</t>
  </si>
  <si>
    <t>1 14 02000 00 0000 000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</si>
  <si>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</si>
  <si>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1 14 02040 04 0000 410</t>
  </si>
  <si>
    <t>Доходы от реализации имущества, находящегося в собственности городских округов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</si>
  <si>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1 14 02043 04 0000 410</t>
  </si>
  <si>
    <t>Доходы от реализации иного имущества, находящегося в собственности городских округов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</si>
  <si>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2 02 15002 00 0000 150</t>
  </si>
  <si>
    <t>Дотации бюджетам на поддержку мер по обеспечению сбалансированности бюджетов</t>
  </si>
  <si>
    <t>2 02 15002 04 0000 150</t>
  </si>
  <si>
    <t>Дотации бюджетам городских округов на поддержку мер по обеспечению сбалансированности бюджетов</t>
  </si>
  <si>
    <t>2 02 20299 00 0000 150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</si>
  <si>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</si>
  <si>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2 02 20299 04 0000 150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</si>
  <si>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средств, поступивших от государственной корпорации - Фонда содействия реформированию жилищно-коммунального хозяйства</t>
  </si>
  <si>
    <t>2 02 20302 00 0000 150</t>
  </si>
  <si>
    <t>Субсидии бюджетам муниципальных образований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</si>
  <si>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2 02 20302 04 0000 150</t>
  </si>
  <si>
    <t>Субсидии бюджетам городских округов на обеспечение мероприятий по переселению граждан из аварийного жилищного фонда, в том числе переселению граждан из аварийного жилищного фонда с учетом необходимости развития малоэтажного жилищного строительства, за счет средств бюджетов</t>
  </si>
  <si>
    <t>Субсидии бюджетам городских округов Магаданской области для реализации мероприятий по восстановлению и модернизации муниципального имущества в 2019 году в рамках государственной программы Магаданской области "Обеспечение качественными жилищно-коммунальными услугами и комфортными условиями проживания населения Магаданской области"</t>
  </si>
  <si>
    <t>Субсидий бюджетам городских округов, предоставляемых в рамках реализации подпрограммы «О поддержке социально ориентированных некоммерческих организаций в Магаданской области» государственной программы Магаданской области «Содействие развитию институтов гражданского общества, укреплению единства российской нации и гармонизации межнациональных отношений в Магаданской области» на 2020 год</t>
  </si>
  <si>
    <t>Субвенции бюджетам городских округов на осуществление государственных полномочий по отлову и содержанию безнадзорных животных на 2019 год</t>
  </si>
  <si>
    <t>Субвенции бюджетам городских округов для финансового обеспечения благоустроенными жилыми помещениями детей-сирот, детей, оставшихся без попечения родителей, лиц из числа детей-сирот, детей, оставшихся без попечения родителей, по договорам найма специализированных жилых помещений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без попечения родителей, в Магаданской области»  государственной программы Магаданской области «Развитие образования в Магаданской области» на 2019 год</t>
  </si>
  <si>
    <t>2 02 35082 00 0000 150</t>
  </si>
  <si>
    <t>Субвенции бюджетам муниципальных образований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</si>
  <si>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2 02 35082 04 0000 150</t>
  </si>
  <si>
    <t>Субвенции бюджетам городских округов на 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</si>
  <si>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Субвенции бюджетам городских округов на осуществление государственных полномочий по обеспечению отдельных категорий граждан жилыми помещениями в рамках подпрограммы «Обеспечение жилыми помещениями детей-сирот и детей, оставшихся без попечения родителей, лиц из числа детей-сирот и детей, оставшихся 
без попечения родителей, в Магаданской области» государственной программы Магаданской области «Развитие образования в Магаданской области» на 2019 год</t>
  </si>
  <si>
    <t>2 07 00000 00 0000 000</t>
  </si>
  <si>
    <t>ПРОЧИЕ БЕЗВОЗМЕЗДНЫЕ ПОСТУПЛЕНИЯ</t>
  </si>
  <si>
    <t>2 07 04000 04 0000 150</t>
  </si>
  <si>
    <t>Прочие безвозмездные поступления в бюджеты городских округов</t>
  </si>
  <si>
    <t>2 07 04050 04 0000 150</t>
  </si>
  <si>
    <t>на реализацию мероприятий "Модернизация и реконструкция объектов инженерной и коммунальной инфраструктур в населенных пунктах городских округов, расположенных на территории Магаданской области</t>
  </si>
  <si>
    <t>иные межбюджетные трансферты бюджетам городских округов на благоустройство их территорий, развитие объектов социально-культурного назначения и выполнение мероприятий в сфере жилищно-коммунального хозяйства в 2019 году</t>
  </si>
  <si>
    <t xml:space="preserve">2 02 45160 00 0000 150 </t>
  </si>
  <si>
    <t>Межбюджетные трансферты, передаваемые бюджетам для компенсации дополнительных расходов, возникших в результате решений, принятых органами власти другого уровня</t>
  </si>
  <si>
    <t xml:space="preserve">2 02 45160 04 0000 150 </t>
  </si>
  <si>
    <t>Межбюджетные трансферты, передаваемые бюджетам городских округов для компенсации дополнительных расходов, возникших в результате решений, принятых органами власти другого уровня</t>
  </si>
  <si>
    <t>Дотации бюджетам городских округов на выравнивание бюджетной обеспеченности из бюджета субъекта Российской Федерации</t>
  </si>
  <si>
    <t>Сравнительная таблица по доходам  по проекту бюджета муниципального образования "Сусуманский городской округ" на 2020 год и уточненному бюджету на 2019 год.</t>
  </si>
  <si>
    <t>Сравнительная таблица по налоговым и неналоговым доходам по проекту бюджета муниципального образования "Сусуманский городской округ" на 2020 год и уточненному бюджету на 2019 год.</t>
  </si>
  <si>
    <t xml:space="preserve"> 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</si>
  <si>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возмещение расходов по присмотру и уходу за детьми-инвалидами, детьми-сиротами и детьми, оставшимися без попечения родителей, а также за детьми с туберкулезной интоксикацией, обучающимися в муниципальных образовательных организациях, реализующих образовательную программу дошкольного образования, расположенных на территории Магаданской области, в рамках подпрограммы "Повышение качества и доступности дошкольного образования в Магаданской области"  государственной программы Магаданской области "Развитие образования в Магаданской области"на 2020 год</t>
  </si>
  <si>
    <t>Субсидии бюджетам городских округов на реализацию мероприятий по поддержке граждан и их объединений, участвующих в охране общественного порядка в рамках государственной программы Магаданской области "Обеспечение безопасности, профилактика правонарушений и противодействие незаконному обороту наркотических средств в Магаданской области" на 2018-2024 годы"на 2020 год</t>
  </si>
  <si>
    <t xml:space="preserve"> 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</si>
  <si>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Субвенции бюджетам городских округов на финансовое обеспечение муниципальных общеобразовательных организаций в части реализации ими государственного стандарта общего образования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на 2020 год</t>
  </si>
  <si>
    <t>Субвенции  бюджетам городских округов на осуществление государственных полномочий по предоставлению дополнительных мер социальной поддержки  педагогическим работникам муниципальных образовательных организаций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  на 2020 год</t>
  </si>
  <si>
    <t>на осуществление государственных полномочий по организации и осуществлению деятельности по опеке и попечительству над несовершеннолетними в рамках подпрограммы "Управление развитием отрасли образования в Магаданской области" государственной программы Магаданской области "Развитие образования в Магаданской области"</t>
  </si>
  <si>
    <t>Субвенции бюджетам городских округов на осуществление государственных полномочий по созданию и организации деятельности административных комиссий                              на 2020 год</t>
  </si>
  <si>
    <t xml:space="preserve">в рамках подпрограммы "Оказание государственных услуг в сфере культуры и отраслевого образования Магаданской области"  государственной программы Магаданской области "Развитие культуры и туризма  Магаданской области" </t>
  </si>
  <si>
    <t>2 02 35469 04 0000 150</t>
  </si>
  <si>
    <t>Субвенции бюджетам городских округов на проведение Всероссийской переписи населения 2020 года</t>
  </si>
  <si>
    <t>2 02 35469 00 0000 150</t>
  </si>
  <si>
    <t>Субвенции бюджетам на проведение Всероссийской переписи населения 2020 года</t>
  </si>
  <si>
    <t>2 02 25097 00 0000 150</t>
  </si>
  <si>
    <t>Субсидии бюджетам на создание в общеобразовательных организациях, расположенных в сельской местности, условий для занятий физической культурой и спортом</t>
  </si>
  <si>
    <t>2 02 25097 04 0000 150</t>
  </si>
  <si>
    <t>Субсидии бюджетам городских округов на создание в общеобразовательных организациях, расположенных в сельской местности, условий для занятий физической культурой и спортом</t>
  </si>
  <si>
    <t>в рамках реализации подпрограммы  "Развитие общего образования в Магаданской области" государственной программы Магаданской области "Развитие образования в Магаданской области" на 2020 год</t>
  </si>
  <si>
    <t xml:space="preserve"> в рамках реализации подпрограммы  "Развитие дополнительного образования в Магаданской области" государственной программы Магаданской области "Развитие образования в Магаданской области" на 2020 год </t>
  </si>
  <si>
    <t>2 02 25169 00 0000 150</t>
  </si>
  <si>
    <t>Субсидии бюджетам на обновление материально-технической базы для формирования у обучающихся современных технологических и гуманитарных навыков</t>
  </si>
  <si>
    <t>2 02 25169 04 0000 150</t>
  </si>
  <si>
    <t>Субсидии бюджетам городских округов на обновление материально-технической базы для формирования у обучающихся современных технологических и гуманитарных навыков</t>
  </si>
  <si>
    <t>Субвенции  бюджетам городских округов на осуществление полномочий по первичному воинскому учету на территориях, где отсутствуют военные комиссариаты,  на   2020  год</t>
  </si>
  <si>
    <t>на реализацию подпрограммы "Создание условий для эффективного выполнения полномочий органами местного самоуправления муниципальных образований Магаданской области" государственной программы Магаданской области "Управление государственными финансами Магаданской области"  на  2019 год</t>
  </si>
  <si>
    <t xml:space="preserve">в рамках реализации подпрограммы «Совершенствование системы управления в сфере имущественно-земельных отношений Магаданской области на 2019-2024 годы» государственной программы Магаданской области «Управление государственным имуществом Магаданской области» на 2019-2024 годы» на 2019 год
</t>
  </si>
  <si>
    <t>Субсидии бюджетам городских округов, предоставляемых в рамках реализации подпрограммы "Дополнительное профессиональное образование лиц,замещающих муниципальные должности в Магаданской области"    государственной  программы  Магаданской области "Развитие системы государственного и муниципального управления и профилактика коррупции в Магаданской области"  на 2020 год</t>
  </si>
  <si>
    <t>Субсидии бюджетам городских округов на реализацию государственной программы Магаданской области  "Развитие системы обращения с отходами производства и потребления на территории Магаданской области" на 2020 год</t>
  </si>
  <si>
    <t>2 02 25497 00 0000 150</t>
  </si>
  <si>
    <t>Субсидии бюджетам на реализацию мероприятий по обеспечению жильем молодых семей</t>
  </si>
  <si>
    <t>2 02 25497 04 0000 150</t>
  </si>
  <si>
    <t>Субсидии бюджетам городских округов на реализацию мероприятий по обеспечению жильем молодых семей</t>
  </si>
  <si>
    <t>в рамках реализации подпрограммы «Оказание поддержки в обеспечении жильем молодых семей» государственной программы Магаданской области «Обеспечение доступным и комфортным жильем жителей Магаданской области» на 2020 год</t>
  </si>
  <si>
    <t>2 02 35120 00 0000 150</t>
  </si>
  <si>
    <t>Субвенции бюджетам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</si>
  <si>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2 02 35120 04 0000 150</t>
  </si>
  <si>
    <t>Субвенции бюджетам городских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Федерации, в том числе:</t>
  </si>
  <si>
    <t>Субвенции бюджетам городских округов на составление (изменение) списков кандидатов в присяжные заседатели федеральных судов общей юрисдикции в Российской Федерации  на   2020  год</t>
  </si>
</sst>
</file>

<file path=xl/styles.xml><?xml version="1.0" encoding="utf-8"?>
<styleSheet xmlns="http://schemas.openxmlformats.org/spreadsheetml/2006/main">
  <numFmts count="2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р.&quot;;\-#,##0\ &quot;р.&quot;"/>
    <numFmt numFmtId="165" formatCode="#,##0\ &quot;р.&quot;;[Red]\-#,##0\ &quot;р.&quot;"/>
    <numFmt numFmtId="166" formatCode="#,##0.00\ &quot;р.&quot;;\-#,##0.00\ &quot;р.&quot;"/>
    <numFmt numFmtId="167" formatCode="#,##0.00\ &quot;р.&quot;;[Red]\-#,##0.00\ &quot;р.&quot;"/>
    <numFmt numFmtId="168" formatCode="_-* #,##0\ &quot;р.&quot;_-;\-* #,##0\ &quot;р.&quot;_-;_-* &quot;-&quot;\ &quot;р.&quot;_-;_-@_-"/>
    <numFmt numFmtId="169" formatCode="_-* #,##0\ _р_._-;\-* #,##0\ _р_._-;_-* &quot;-&quot;\ _р_._-;_-@_-"/>
    <numFmt numFmtId="170" formatCode="_-* #,##0.00\ &quot;р.&quot;_-;\-* #,##0.00\ &quot;р.&quot;_-;_-* &quot;-&quot;??\ &quot;р.&quot;_-;_-@_-"/>
    <numFmt numFmtId="171" formatCode="_-* #,##0.00\ _р_._-;\-* #,##0.00\ _р_._-;_-* &quot;-&quot;??\ _р_._-;_-@_-"/>
    <numFmt numFmtId="172" formatCode="#,##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  <numFmt numFmtId="177" formatCode="0.0"/>
    <numFmt numFmtId="178" formatCode="0.000"/>
    <numFmt numFmtId="179" formatCode="#,##0.0_ ;\-#,##0.0\ "/>
    <numFmt numFmtId="180" formatCode="_-* #,##0.0_р_._-;\-* #,##0.0_р_._-;_-* &quot;-&quot;??_р_._-;_-@_-"/>
    <numFmt numFmtId="181" formatCode="_-* #,##0.0\ _р_._-;\-* #,##0.0\ _р_._-;_-* &quot;-&quot;?\ _р_._-;_-@_-"/>
    <numFmt numFmtId="182" formatCode="#,##0_ ;\-#,##0\ "/>
  </numFmts>
  <fonts count="61">
    <font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name val="Times New Roman"/>
      <family val="1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8"/>
      <color indexed="8"/>
      <name val="Arial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indexed="8"/>
      <name val="Arial Cyr"/>
      <family val="0"/>
    </font>
    <font>
      <sz val="11"/>
      <color indexed="8"/>
      <name val="Times New Roman Cyr"/>
      <family val="1"/>
    </font>
    <font>
      <b/>
      <sz val="10"/>
      <color indexed="8"/>
      <name val="Times New Roman CYR"/>
      <family val="0"/>
    </font>
    <font>
      <b/>
      <sz val="11"/>
      <color indexed="8"/>
      <name val="Times New Roman CYR"/>
      <family val="1"/>
    </font>
    <font>
      <b/>
      <sz val="11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 Cyr"/>
      <family val="0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8"/>
      <color rgb="FF000000"/>
      <name val="Arial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Arial Cyr"/>
      <family val="0"/>
    </font>
    <font>
      <sz val="11"/>
      <color theme="1"/>
      <name val="Times New Roman Cyr"/>
      <family val="1"/>
    </font>
    <font>
      <b/>
      <sz val="10"/>
      <color theme="1"/>
      <name val="Times New Roman CYR"/>
      <family val="0"/>
    </font>
    <font>
      <b/>
      <sz val="11"/>
      <color theme="1"/>
      <name val="Times New Roman CYR"/>
      <family val="1"/>
    </font>
    <font>
      <b/>
      <sz val="11"/>
      <color theme="1"/>
      <name val="Times New Roman"/>
      <family val="1"/>
    </font>
    <font>
      <sz val="11"/>
      <color theme="1"/>
      <name val="Times New Roman"/>
      <family val="1"/>
    </font>
    <font>
      <b/>
      <sz val="11"/>
      <color theme="1"/>
      <name val="Times New Roman Cyr"/>
      <family val="0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0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6" fillId="0" borderId="1">
      <alignment horizontal="left" wrapText="1" indent="2"/>
      <protection/>
    </xf>
    <xf numFmtId="49" fontId="36" fillId="0" borderId="2">
      <alignment horizontal="center"/>
      <protection/>
    </xf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7" fillId="25" borderId="3" applyNumberFormat="0" applyAlignment="0" applyProtection="0"/>
    <xf numFmtId="0" fontId="38" fillId="26" borderId="4" applyNumberFormat="0" applyAlignment="0" applyProtection="0"/>
    <xf numFmtId="0" fontId="39" fillId="26" borderId="3" applyNumberFormat="0" applyAlignment="0" applyProtection="0"/>
    <xf numFmtId="0" fontId="2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27" borderId="9" applyNumberFormat="0" applyAlignment="0" applyProtection="0"/>
    <xf numFmtId="0" fontId="45" fillId="0" borderId="0" applyNumberFormat="0" applyFill="0" applyBorder="0" applyAlignment="0" applyProtection="0"/>
    <xf numFmtId="0" fontId="46" fillId="28" borderId="0" applyNumberFormat="0" applyBorder="0" applyAlignment="0" applyProtection="0"/>
    <xf numFmtId="0" fontId="0" fillId="0" borderId="0">
      <alignment/>
      <protection/>
    </xf>
    <xf numFmtId="0" fontId="3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0" applyNumberFormat="0" applyFill="0" applyBorder="0" applyAlignment="0" applyProtection="0"/>
    <xf numFmtId="0" fontId="0" fillId="30" borderId="10" applyNumberFormat="0" applyFont="0" applyAlignment="0" applyProtection="0"/>
    <xf numFmtId="9" fontId="0" fillId="0" borderId="0" applyFont="0" applyFill="0" applyBorder="0" applyAlignment="0" applyProtection="0"/>
    <xf numFmtId="0" fontId="49" fillId="0" borderId="11" applyNumberFormat="0" applyFill="0" applyAlignment="0" applyProtection="0"/>
    <xf numFmtId="0" fontId="5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1" fillId="31" borderId="0" applyNumberFormat="0" applyBorder="0" applyAlignment="0" applyProtection="0"/>
  </cellStyleXfs>
  <cellXfs count="87">
    <xf numFmtId="0" fontId="0" fillId="0" borderId="0" xfId="0" applyAlignment="1">
      <alignment/>
    </xf>
    <xf numFmtId="0" fontId="52" fillId="32" borderId="0" xfId="0" applyFont="1" applyFill="1" applyAlignment="1">
      <alignment/>
    </xf>
    <xf numFmtId="49" fontId="53" fillId="32" borderId="0" xfId="0" applyNumberFormat="1" applyFont="1" applyFill="1" applyBorder="1" applyAlignment="1">
      <alignment vertical="center" wrapText="1"/>
    </xf>
    <xf numFmtId="0" fontId="53" fillId="32" borderId="0" xfId="0" applyFont="1" applyFill="1" applyBorder="1" applyAlignment="1">
      <alignment vertical="center" wrapText="1"/>
    </xf>
    <xf numFmtId="177" fontId="53" fillId="32" borderId="0" xfId="0" applyNumberFormat="1" applyFont="1" applyFill="1" applyBorder="1" applyAlignment="1">
      <alignment vertical="center" wrapText="1"/>
    </xf>
    <xf numFmtId="177" fontId="52" fillId="32" borderId="0" xfId="0" applyNumberFormat="1" applyFont="1" applyFill="1" applyAlignment="1">
      <alignment/>
    </xf>
    <xf numFmtId="49" fontId="54" fillId="32" borderId="12" xfId="0" applyNumberFormat="1" applyFont="1" applyFill="1" applyBorder="1" applyAlignment="1">
      <alignment horizontal="center" vertical="center" wrapText="1"/>
    </xf>
    <xf numFmtId="0" fontId="54" fillId="32" borderId="12" xfId="0" applyFont="1" applyFill="1" applyBorder="1" applyAlignment="1">
      <alignment horizontal="center" vertical="center" wrapText="1"/>
    </xf>
    <xf numFmtId="49" fontId="55" fillId="32" borderId="12" xfId="0" applyNumberFormat="1" applyFont="1" applyFill="1" applyBorder="1" applyAlignment="1">
      <alignment horizontal="center" vertical="center" wrapText="1"/>
    </xf>
    <xf numFmtId="0" fontId="55" fillId="32" borderId="12" xfId="0" applyFont="1" applyFill="1" applyBorder="1" applyAlignment="1">
      <alignment horizontal="center" vertical="center" wrapText="1"/>
    </xf>
    <xf numFmtId="49" fontId="56" fillId="32" borderId="12" xfId="0" applyNumberFormat="1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left" vertical="center" wrapText="1"/>
    </xf>
    <xf numFmtId="177" fontId="56" fillId="32" borderId="12" xfId="0" applyNumberFormat="1" applyFont="1" applyFill="1" applyBorder="1" applyAlignment="1">
      <alignment horizontal="center" vertical="center" wrapText="1"/>
    </xf>
    <xf numFmtId="49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left" vertical="center" wrapText="1"/>
    </xf>
    <xf numFmtId="177" fontId="57" fillId="32" borderId="12" xfId="0" applyNumberFormat="1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wrapText="1"/>
    </xf>
    <xf numFmtId="0" fontId="57" fillId="32" borderId="12" xfId="0" applyFont="1" applyFill="1" applyBorder="1" applyAlignment="1">
      <alignment horizontal="center" vertical="center" wrapText="1"/>
    </xf>
    <xf numFmtId="0" fontId="57" fillId="32" borderId="12" xfId="0" applyFont="1" applyFill="1" applyBorder="1" applyAlignment="1">
      <alignment horizontal="center"/>
    </xf>
    <xf numFmtId="49" fontId="57" fillId="32" borderId="12" xfId="34" applyNumberFormat="1" applyFont="1" applyFill="1" applyBorder="1" applyProtection="1">
      <alignment horizontal="center"/>
      <protection/>
    </xf>
    <xf numFmtId="0" fontId="57" fillId="32" borderId="12" xfId="0" applyFont="1" applyFill="1" applyBorder="1" applyAlignment="1">
      <alignment horizontal="center" vertical="top" wrapText="1"/>
    </xf>
    <xf numFmtId="0" fontId="57" fillId="32" borderId="12" xfId="0" applyFont="1" applyFill="1" applyBorder="1" applyAlignment="1">
      <alignment vertical="top" wrapText="1"/>
    </xf>
    <xf numFmtId="0" fontId="57" fillId="32" borderId="12" xfId="0" applyFont="1" applyFill="1" applyBorder="1" applyAlignment="1">
      <alignment horizontal="left" vertical="justify" wrapText="1"/>
    </xf>
    <xf numFmtId="0" fontId="57" fillId="32" borderId="12" xfId="0" applyFont="1" applyFill="1" applyBorder="1" applyAlignment="1">
      <alignment vertical="center" wrapText="1"/>
    </xf>
    <xf numFmtId="0" fontId="57" fillId="32" borderId="12" xfId="0" applyFont="1" applyFill="1" applyBorder="1" applyAlignment="1">
      <alignment vertical="center"/>
    </xf>
    <xf numFmtId="0" fontId="56" fillId="32" borderId="12" xfId="0" applyFont="1" applyFill="1" applyBorder="1" applyAlignment="1">
      <alignment horizontal="center" vertical="center" wrapText="1"/>
    </xf>
    <xf numFmtId="0" fontId="56" fillId="32" borderId="12" xfId="0" applyFont="1" applyFill="1" applyBorder="1" applyAlignment="1">
      <alignment horizontal="justify" vertical="top" wrapText="1"/>
    </xf>
    <xf numFmtId="177" fontId="57" fillId="32" borderId="12" xfId="0" applyNumberFormat="1" applyFont="1" applyFill="1" applyBorder="1" applyAlignment="1">
      <alignment horizontal="center" vertical="top" wrapText="1"/>
    </xf>
    <xf numFmtId="0" fontId="56" fillId="32" borderId="12" xfId="0" applyFont="1" applyFill="1" applyBorder="1" applyAlignment="1">
      <alignment horizontal="center"/>
    </xf>
    <xf numFmtId="0" fontId="57" fillId="32" borderId="12" xfId="0" applyNumberFormat="1" applyFont="1" applyFill="1" applyBorder="1" applyAlignment="1">
      <alignment wrapText="1"/>
    </xf>
    <xf numFmtId="0" fontId="57" fillId="32" borderId="12" xfId="0" applyNumberFormat="1" applyFont="1" applyFill="1" applyBorder="1" applyAlignment="1">
      <alignment horizontal="left" vertical="center" wrapText="1"/>
    </xf>
    <xf numFmtId="177" fontId="57" fillId="32" borderId="12" xfId="0" applyNumberFormat="1" applyFont="1" applyFill="1" applyBorder="1" applyAlignment="1">
      <alignment horizontal="center" wrapText="1"/>
    </xf>
    <xf numFmtId="0" fontId="57" fillId="32" borderId="12" xfId="0" applyFont="1" applyFill="1" applyBorder="1" applyAlignment="1">
      <alignment horizontal="left" vertical="top" wrapText="1"/>
    </xf>
    <xf numFmtId="0" fontId="4" fillId="0" borderId="12" xfId="0" applyFont="1" applyBorder="1" applyAlignment="1">
      <alignment horizontal="center"/>
    </xf>
    <xf numFmtId="0" fontId="4" fillId="0" borderId="12" xfId="0" applyFont="1" applyBorder="1" applyAlignment="1">
      <alignment wrapText="1"/>
    </xf>
    <xf numFmtId="0" fontId="4" fillId="0" borderId="12" xfId="0" applyFont="1" applyFill="1" applyBorder="1" applyAlignment="1">
      <alignment vertical="center" wrapText="1"/>
    </xf>
    <xf numFmtId="177" fontId="57" fillId="0" borderId="12" xfId="0" applyNumberFormat="1" applyFont="1" applyFill="1" applyBorder="1" applyAlignment="1">
      <alignment horizontal="center" vertical="center" wrapText="1"/>
    </xf>
    <xf numFmtId="0" fontId="4" fillId="0" borderId="12" xfId="0" applyFont="1" applyBorder="1" applyAlignment="1">
      <alignment horizontal="justify" vertical="center" wrapText="1"/>
    </xf>
    <xf numFmtId="0" fontId="52" fillId="32" borderId="12" xfId="0" applyFont="1" applyFill="1" applyBorder="1" applyAlignment="1">
      <alignment/>
    </xf>
    <xf numFmtId="0" fontId="4" fillId="0" borderId="12" xfId="0" applyFont="1" applyBorder="1" applyAlignment="1">
      <alignment horizontal="left" vertical="center" wrapText="1"/>
    </xf>
    <xf numFmtId="0" fontId="57" fillId="0" borderId="12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justify" vertical="center" wrapText="1"/>
    </xf>
    <xf numFmtId="0" fontId="4" fillId="0" borderId="12" xfId="0" applyFont="1" applyBorder="1" applyAlignment="1">
      <alignment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 horizontal="justify" vertical="center" wrapText="1"/>
    </xf>
    <xf numFmtId="0" fontId="5" fillId="0" borderId="12" xfId="0" applyFont="1" applyBorder="1" applyAlignment="1">
      <alignment vertical="center" wrapText="1"/>
    </xf>
    <xf numFmtId="0" fontId="5" fillId="0" borderId="12" xfId="0" applyFont="1" applyBorder="1" applyAlignment="1">
      <alignment horizontal="justify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0" borderId="0" xfId="0" applyFont="1" applyAlignment="1">
      <alignment horizontal="left"/>
    </xf>
    <xf numFmtId="49" fontId="53" fillId="32" borderId="12" xfId="0" applyNumberFormat="1" applyFont="1" applyFill="1" applyBorder="1" applyAlignment="1">
      <alignment vertical="center" wrapText="1"/>
    </xf>
    <xf numFmtId="0" fontId="58" fillId="32" borderId="12" xfId="0" applyFont="1" applyFill="1" applyBorder="1" applyAlignment="1">
      <alignment horizontal="left" vertical="center" wrapText="1"/>
    </xf>
    <xf numFmtId="0" fontId="59" fillId="32" borderId="12" xfId="0" applyFont="1" applyFill="1" applyBorder="1" applyAlignment="1">
      <alignment/>
    </xf>
    <xf numFmtId="0" fontId="55" fillId="32" borderId="12" xfId="0" applyFont="1" applyFill="1" applyBorder="1" applyAlignment="1">
      <alignment horizontal="left" vertical="center" wrapText="1"/>
    </xf>
    <xf numFmtId="1" fontId="56" fillId="32" borderId="12" xfId="0" applyNumberFormat="1" applyFont="1" applyFill="1" applyBorder="1" applyAlignment="1">
      <alignment horizontal="center"/>
    </xf>
    <xf numFmtId="0" fontId="5" fillId="0" borderId="13" xfId="0" applyFont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/>
    </xf>
    <xf numFmtId="0" fontId="59" fillId="32" borderId="12" xfId="0" applyFont="1" applyFill="1" applyBorder="1" applyAlignment="1">
      <alignment horizontal="center"/>
    </xf>
    <xf numFmtId="177" fontId="57" fillId="32" borderId="12" xfId="0" applyNumberFormat="1" applyFont="1" applyFill="1" applyBorder="1" applyAlignment="1">
      <alignment horizontal="center" vertical="center"/>
    </xf>
    <xf numFmtId="177" fontId="56" fillId="32" borderId="12" xfId="0" applyNumberFormat="1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justify" vertical="center" wrapText="1"/>
    </xf>
    <xf numFmtId="0" fontId="4" fillId="32" borderId="12" xfId="0" applyFont="1" applyFill="1" applyBorder="1" applyAlignment="1">
      <alignment horizontal="left" vertical="center" wrapText="1"/>
    </xf>
    <xf numFmtId="0" fontId="57" fillId="0" borderId="12" xfId="0" applyFont="1" applyFill="1" applyBorder="1" applyAlignment="1">
      <alignment horizontal="center"/>
    </xf>
    <xf numFmtId="0" fontId="52" fillId="0" borderId="0" xfId="0" applyFont="1" applyFill="1" applyAlignment="1">
      <alignment/>
    </xf>
    <xf numFmtId="0" fontId="4" fillId="0" borderId="12" xfId="0" applyFont="1" applyFill="1" applyBorder="1" applyAlignment="1">
      <alignment horizontal="left" vertical="center" wrapText="1"/>
    </xf>
    <xf numFmtId="177" fontId="56" fillId="0" borderId="12" xfId="0" applyNumberFormat="1" applyFont="1" applyFill="1" applyBorder="1" applyAlignment="1">
      <alignment horizontal="center" vertical="center" wrapText="1"/>
    </xf>
    <xf numFmtId="177" fontId="57" fillId="0" borderId="12" xfId="0" applyNumberFormat="1" applyFont="1" applyFill="1" applyBorder="1" applyAlignment="1">
      <alignment horizontal="center" vertical="center"/>
    </xf>
    <xf numFmtId="0" fontId="52" fillId="0" borderId="12" xfId="0" applyFont="1" applyFill="1" applyBorder="1" applyAlignment="1">
      <alignment/>
    </xf>
    <xf numFmtId="0" fontId="57" fillId="0" borderId="12" xfId="0" applyFont="1" applyFill="1" applyBorder="1" applyAlignment="1">
      <alignment wrapText="1"/>
    </xf>
    <xf numFmtId="0" fontId="57" fillId="0" borderId="12" xfId="0" applyFont="1" applyFill="1" applyBorder="1" applyAlignment="1">
      <alignment vertical="center" wrapText="1"/>
    </xf>
    <xf numFmtId="179" fontId="58" fillId="32" borderId="12" xfId="63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wrapText="1"/>
    </xf>
    <xf numFmtId="0" fontId="60" fillId="32" borderId="0" xfId="0" applyFont="1" applyFill="1" applyBorder="1" applyAlignment="1">
      <alignment horizontal="right" vertical="top" wrapText="1"/>
    </xf>
    <xf numFmtId="0" fontId="60" fillId="32" borderId="0" xfId="0" applyFont="1" applyFill="1" applyBorder="1" applyAlignment="1">
      <alignment horizontal="right"/>
    </xf>
    <xf numFmtId="0" fontId="55" fillId="32" borderId="0" xfId="0" applyFont="1" applyFill="1" applyBorder="1" applyAlignment="1">
      <alignment horizontal="center" vertical="center" wrapText="1"/>
    </xf>
    <xf numFmtId="0" fontId="59" fillId="0" borderId="14" xfId="0" applyFont="1" applyFill="1" applyBorder="1" applyAlignment="1">
      <alignment horizontal="center" vertical="center" wrapText="1"/>
    </xf>
    <xf numFmtId="0" fontId="59" fillId="0" borderId="13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 wrapText="1"/>
    </xf>
    <xf numFmtId="0" fontId="59" fillId="32" borderId="13" xfId="0" applyFont="1" applyFill="1" applyBorder="1" applyAlignment="1">
      <alignment horizontal="center" vertical="center" wrapText="1"/>
    </xf>
    <xf numFmtId="0" fontId="59" fillId="32" borderId="14" xfId="0" applyFont="1" applyFill="1" applyBorder="1" applyAlignment="1">
      <alignment horizontal="center" vertical="center"/>
    </xf>
    <xf numFmtId="0" fontId="59" fillId="32" borderId="13" xfId="0" applyFont="1" applyFill="1" applyBorder="1" applyAlignment="1">
      <alignment horizontal="center" vertical="center"/>
    </xf>
    <xf numFmtId="49" fontId="58" fillId="32" borderId="14" xfId="0" applyNumberFormat="1" applyFont="1" applyFill="1" applyBorder="1" applyAlignment="1">
      <alignment horizontal="center" vertical="center" wrapText="1"/>
    </xf>
    <xf numFmtId="49" fontId="58" fillId="32" borderId="13" xfId="0" applyNumberFormat="1" applyFont="1" applyFill="1" applyBorder="1" applyAlignment="1">
      <alignment horizontal="center" vertical="center" wrapText="1"/>
    </xf>
    <xf numFmtId="0" fontId="58" fillId="32" borderId="14" xfId="0" applyFont="1" applyFill="1" applyBorder="1" applyAlignment="1">
      <alignment horizontal="center" vertical="center" wrapText="1"/>
    </xf>
    <xf numFmtId="0" fontId="58" fillId="32" borderId="13" xfId="0" applyFont="1" applyFill="1" applyBorder="1" applyAlignment="1">
      <alignment horizontal="center" vertical="center" wrapText="1"/>
    </xf>
    <xf numFmtId="0" fontId="59" fillId="32" borderId="12" xfId="0" applyFont="1" applyFill="1" applyBorder="1" applyAlignment="1">
      <alignment horizontal="center" vertical="center"/>
    </xf>
    <xf numFmtId="0" fontId="6" fillId="0" borderId="0" xfId="0" applyFont="1" applyFill="1" applyBorder="1" applyAlignment="1">
      <alignment horizontal="center" vertical="top" wrapText="1"/>
    </xf>
  </cellXfs>
  <cellStyles count="52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xl34" xfId="33"/>
    <cellStyle name="xl52" xfId="34"/>
    <cellStyle name="Акцент1" xfId="35"/>
    <cellStyle name="Акцент2" xfId="36"/>
    <cellStyle name="Акцент3" xfId="37"/>
    <cellStyle name="Акцент4" xfId="38"/>
    <cellStyle name="Акцент5" xfId="39"/>
    <cellStyle name="Акцент6" xfId="40"/>
    <cellStyle name="Ввод " xfId="41"/>
    <cellStyle name="Вывод" xfId="42"/>
    <cellStyle name="Вычисление" xfId="43"/>
    <cellStyle name="Hyperlink" xfId="44"/>
    <cellStyle name="Currency" xfId="45"/>
    <cellStyle name="Currency [0]" xfId="46"/>
    <cellStyle name="Заголовок 1" xfId="47"/>
    <cellStyle name="Заголовок 2" xfId="48"/>
    <cellStyle name="Заголовок 3" xfId="49"/>
    <cellStyle name="Заголовок 4" xfId="50"/>
    <cellStyle name="Итог" xfId="51"/>
    <cellStyle name="Контрольная ячейка" xfId="52"/>
    <cellStyle name="Название" xfId="53"/>
    <cellStyle name="Нейтральный" xfId="54"/>
    <cellStyle name="Обычный 2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Хороший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41"/>
  <sheetViews>
    <sheetView view="pageBreakPreview" zoomScale="90" zoomScaleNormal="85" zoomScaleSheetLayoutView="90" zoomScalePageLayoutView="0" workbookViewId="0" topLeftCell="A124">
      <selection activeCell="K134" sqref="K134"/>
    </sheetView>
  </sheetViews>
  <sheetFormatPr defaultColWidth="9.125" defaultRowHeight="12.75"/>
  <cols>
    <col min="1" max="1" width="22.50390625" style="1" customWidth="1"/>
    <col min="2" max="2" width="76.50390625" style="1" customWidth="1"/>
    <col min="3" max="3" width="12.375" style="1" customWidth="1"/>
    <col min="4" max="4" width="16.875" style="1" customWidth="1"/>
    <col min="5" max="5" width="9.125" style="1" customWidth="1"/>
    <col min="6" max="6" width="9.875" style="1" bestFit="1" customWidth="1"/>
    <col min="7" max="16384" width="9.125" style="1" customWidth="1"/>
  </cols>
  <sheetData>
    <row r="1" spans="1:3" ht="13.5" customHeight="1">
      <c r="A1" s="72" t="s">
        <v>83</v>
      </c>
      <c r="B1" s="72"/>
      <c r="C1" s="72"/>
    </row>
    <row r="2" spans="1:3" ht="13.5" customHeight="1">
      <c r="A2" s="73" t="s">
        <v>124</v>
      </c>
      <c r="B2" s="73"/>
      <c r="C2" s="73"/>
    </row>
    <row r="3" spans="1:3" ht="13.5" customHeight="1">
      <c r="A3" s="73" t="s">
        <v>170</v>
      </c>
      <c r="B3" s="73"/>
      <c r="C3" s="73"/>
    </row>
    <row r="4" spans="1:3" ht="13.5" customHeight="1">
      <c r="A4" s="73" t="s">
        <v>171</v>
      </c>
      <c r="B4" s="73"/>
      <c r="C4" s="73"/>
    </row>
    <row r="5" spans="1:3" ht="21" customHeight="1">
      <c r="A5" s="74" t="s">
        <v>172</v>
      </c>
      <c r="B5" s="74"/>
      <c r="C5" s="74"/>
    </row>
    <row r="6" spans="1:3" ht="13.5">
      <c r="A6" s="2"/>
      <c r="B6" s="3"/>
      <c r="C6" s="4"/>
    </row>
    <row r="7" spans="1:3" ht="40.5" customHeight="1">
      <c r="A7" s="6" t="s">
        <v>30</v>
      </c>
      <c r="B7" s="7" t="s">
        <v>31</v>
      </c>
      <c r="C7" s="7" t="s">
        <v>173</v>
      </c>
    </row>
    <row r="8" spans="1:4" ht="17.25" customHeight="1">
      <c r="A8" s="8">
        <v>1</v>
      </c>
      <c r="B8" s="9">
        <v>2</v>
      </c>
      <c r="C8" s="9">
        <v>3</v>
      </c>
      <c r="D8" s="5"/>
    </row>
    <row r="9" spans="1:3" ht="17.25" customHeight="1">
      <c r="A9" s="10" t="s">
        <v>32</v>
      </c>
      <c r="B9" s="11" t="s">
        <v>27</v>
      </c>
      <c r="C9" s="12">
        <f>C10+C16+C24+C34+C42+C45+C54+C61+C65</f>
        <v>286741.4</v>
      </c>
    </row>
    <row r="10" spans="1:4" ht="17.25" customHeight="1">
      <c r="A10" s="10" t="s">
        <v>33</v>
      </c>
      <c r="B10" s="11" t="s">
        <v>34</v>
      </c>
      <c r="C10" s="12">
        <f>C11</f>
        <v>229083</v>
      </c>
      <c r="D10" s="5"/>
    </row>
    <row r="11" spans="1:6" ht="17.25" customHeight="1">
      <c r="A11" s="43" t="s">
        <v>158</v>
      </c>
      <c r="B11" s="39" t="s">
        <v>49</v>
      </c>
      <c r="C11" s="15">
        <f>C12+C13+C14+C15</f>
        <v>229083</v>
      </c>
      <c r="D11" s="5"/>
      <c r="F11" s="5"/>
    </row>
    <row r="12" spans="1:6" ht="64.5" customHeight="1">
      <c r="A12" s="43" t="s">
        <v>63</v>
      </c>
      <c r="B12" s="37" t="s">
        <v>135</v>
      </c>
      <c r="C12" s="15">
        <v>226394</v>
      </c>
      <c r="D12" s="5"/>
      <c r="F12" s="5"/>
    </row>
    <row r="13" spans="1:3" ht="90.75" customHeight="1">
      <c r="A13" s="43" t="s">
        <v>52</v>
      </c>
      <c r="B13" s="37" t="s">
        <v>103</v>
      </c>
      <c r="C13" s="15">
        <v>293</v>
      </c>
    </row>
    <row r="14" spans="1:3" ht="31.5" customHeight="1">
      <c r="A14" s="43" t="s">
        <v>67</v>
      </c>
      <c r="B14" s="37" t="s">
        <v>71</v>
      </c>
      <c r="C14" s="15">
        <v>131</v>
      </c>
    </row>
    <row r="15" spans="1:3" ht="72.75" customHeight="1">
      <c r="A15" s="43" t="s">
        <v>2</v>
      </c>
      <c r="B15" s="37" t="s">
        <v>136</v>
      </c>
      <c r="C15" s="15">
        <v>2265</v>
      </c>
    </row>
    <row r="16" spans="1:3" ht="28.5" customHeight="1">
      <c r="A16" s="47" t="s">
        <v>159</v>
      </c>
      <c r="B16" s="46" t="s">
        <v>0</v>
      </c>
      <c r="C16" s="65">
        <f>C17</f>
        <v>9763.7</v>
      </c>
    </row>
    <row r="17" spans="1:3" ht="28.5" customHeight="1">
      <c r="A17" s="43" t="s">
        <v>72</v>
      </c>
      <c r="B17" s="37" t="s">
        <v>160</v>
      </c>
      <c r="C17" s="15">
        <f>C18+C20+C22</f>
        <v>9763.7</v>
      </c>
    </row>
    <row r="18" spans="1:3" ht="51.75" customHeight="1">
      <c r="A18" s="35" t="s">
        <v>77</v>
      </c>
      <c r="B18" s="41" t="s">
        <v>78</v>
      </c>
      <c r="C18" s="15">
        <f>C19</f>
        <v>4474.1</v>
      </c>
    </row>
    <row r="19" spans="1:3" ht="81" customHeight="1">
      <c r="A19" s="35" t="s">
        <v>130</v>
      </c>
      <c r="B19" s="41" t="s">
        <v>129</v>
      </c>
      <c r="C19" s="15">
        <v>4474.1</v>
      </c>
    </row>
    <row r="20" spans="1:3" ht="74.25" customHeight="1">
      <c r="A20" s="42" t="s">
        <v>161</v>
      </c>
      <c r="B20" s="37" t="s">
        <v>3</v>
      </c>
      <c r="C20" s="15">
        <f>C21</f>
        <v>23</v>
      </c>
    </row>
    <row r="21" spans="1:3" ht="90" customHeight="1">
      <c r="A21" s="42" t="s">
        <v>131</v>
      </c>
      <c r="B21" s="37" t="s">
        <v>132</v>
      </c>
      <c r="C21" s="15">
        <v>23</v>
      </c>
    </row>
    <row r="22" spans="1:3" ht="66" customHeight="1">
      <c r="A22" s="42" t="s">
        <v>162</v>
      </c>
      <c r="B22" s="37" t="s">
        <v>4</v>
      </c>
      <c r="C22" s="15">
        <f>C23</f>
        <v>5266.6</v>
      </c>
    </row>
    <row r="23" spans="1:3" ht="93.75" customHeight="1">
      <c r="A23" s="42" t="s">
        <v>134</v>
      </c>
      <c r="B23" s="37" t="s">
        <v>133</v>
      </c>
      <c r="C23" s="15">
        <v>5266.6</v>
      </c>
    </row>
    <row r="24" spans="1:3" ht="15" customHeight="1">
      <c r="A24" s="45" t="s">
        <v>163</v>
      </c>
      <c r="B24" s="46" t="s">
        <v>35</v>
      </c>
      <c r="C24" s="12">
        <f>C25+C30+C32</f>
        <v>17881</v>
      </c>
    </row>
    <row r="25" spans="1:3" ht="15" customHeight="1">
      <c r="A25" s="42" t="s">
        <v>91</v>
      </c>
      <c r="B25" s="37" t="s">
        <v>92</v>
      </c>
      <c r="C25" s="15">
        <f>C26+C28</f>
        <v>6058</v>
      </c>
    </row>
    <row r="26" spans="1:3" ht="32.25" customHeight="1">
      <c r="A26" s="42" t="s">
        <v>93</v>
      </c>
      <c r="B26" s="37" t="s">
        <v>94</v>
      </c>
      <c r="C26" s="15">
        <f>C27</f>
        <v>4886</v>
      </c>
    </row>
    <row r="27" spans="1:3" ht="28.5" customHeight="1">
      <c r="A27" s="42" t="s">
        <v>95</v>
      </c>
      <c r="B27" s="37" t="s">
        <v>94</v>
      </c>
      <c r="C27" s="15">
        <v>4886</v>
      </c>
    </row>
    <row r="28" spans="1:3" ht="28.5" customHeight="1">
      <c r="A28" s="42" t="s">
        <v>164</v>
      </c>
      <c r="B28" s="37" t="s">
        <v>104</v>
      </c>
      <c r="C28" s="15">
        <f>C29</f>
        <v>1172</v>
      </c>
    </row>
    <row r="29" spans="1:3" ht="45.75" customHeight="1">
      <c r="A29" s="42" t="s">
        <v>165</v>
      </c>
      <c r="B29" s="37" t="s">
        <v>105</v>
      </c>
      <c r="C29" s="15">
        <v>1172</v>
      </c>
    </row>
    <row r="30" spans="1:3" ht="15" customHeight="1">
      <c r="A30" s="43" t="s">
        <v>66</v>
      </c>
      <c r="B30" s="37" t="s">
        <v>50</v>
      </c>
      <c r="C30" s="15">
        <f>C31</f>
        <v>11567</v>
      </c>
    </row>
    <row r="31" spans="1:3" ht="15" customHeight="1">
      <c r="A31" s="43" t="s">
        <v>65</v>
      </c>
      <c r="B31" s="37" t="s">
        <v>50</v>
      </c>
      <c r="C31" s="15">
        <v>11567</v>
      </c>
    </row>
    <row r="32" spans="1:3" ht="15" customHeight="1">
      <c r="A32" s="43" t="s">
        <v>88</v>
      </c>
      <c r="B32" s="37" t="s">
        <v>89</v>
      </c>
      <c r="C32" s="15">
        <f>C33</f>
        <v>256</v>
      </c>
    </row>
    <row r="33" spans="1:3" ht="15" customHeight="1">
      <c r="A33" s="43" t="s">
        <v>90</v>
      </c>
      <c r="B33" s="37" t="s">
        <v>89</v>
      </c>
      <c r="C33" s="15">
        <v>256</v>
      </c>
    </row>
    <row r="34" spans="1:3" ht="17.25" customHeight="1">
      <c r="A34" s="10" t="s">
        <v>36</v>
      </c>
      <c r="B34" s="11" t="s">
        <v>37</v>
      </c>
      <c r="C34" s="12">
        <f>C35+C37</f>
        <v>3773</v>
      </c>
    </row>
    <row r="35" spans="1:3" ht="17.25" customHeight="1">
      <c r="A35" s="13" t="s">
        <v>74</v>
      </c>
      <c r="B35" s="22" t="s">
        <v>73</v>
      </c>
      <c r="C35" s="15">
        <f>C36</f>
        <v>903</v>
      </c>
    </row>
    <row r="36" spans="1:3" ht="30.75" customHeight="1">
      <c r="A36" s="43" t="s">
        <v>6</v>
      </c>
      <c r="B36" s="37" t="s">
        <v>5</v>
      </c>
      <c r="C36" s="15">
        <v>903</v>
      </c>
    </row>
    <row r="37" spans="1:3" ht="14.25" customHeight="1">
      <c r="A37" s="13" t="s">
        <v>29</v>
      </c>
      <c r="B37" s="14" t="s">
        <v>51</v>
      </c>
      <c r="C37" s="15">
        <f>C38+C40</f>
        <v>2870</v>
      </c>
    </row>
    <row r="38" spans="1:3" ht="14.25" customHeight="1">
      <c r="A38" s="18" t="s">
        <v>8</v>
      </c>
      <c r="B38" s="23" t="s">
        <v>7</v>
      </c>
      <c r="C38" s="15">
        <f>C39</f>
        <v>2636</v>
      </c>
    </row>
    <row r="39" spans="1:3" ht="30" customHeight="1">
      <c r="A39" s="43" t="s">
        <v>10</v>
      </c>
      <c r="B39" s="37" t="s">
        <v>9</v>
      </c>
      <c r="C39" s="15">
        <v>2636</v>
      </c>
    </row>
    <row r="40" spans="1:3" ht="16.5" customHeight="1">
      <c r="A40" s="18" t="s">
        <v>12</v>
      </c>
      <c r="B40" s="24" t="s">
        <v>11</v>
      </c>
      <c r="C40" s="15">
        <f>C41</f>
        <v>234</v>
      </c>
    </row>
    <row r="41" spans="1:3" ht="28.5" customHeight="1">
      <c r="A41" s="43" t="s">
        <v>14</v>
      </c>
      <c r="B41" s="37" t="s">
        <v>13</v>
      </c>
      <c r="C41" s="15">
        <v>234</v>
      </c>
    </row>
    <row r="42" spans="1:3" ht="16.5" customHeight="1">
      <c r="A42" s="10" t="s">
        <v>38</v>
      </c>
      <c r="B42" s="11" t="s">
        <v>28</v>
      </c>
      <c r="C42" s="12">
        <f>C43</f>
        <v>1699</v>
      </c>
    </row>
    <row r="43" spans="1:3" ht="31.5" customHeight="1">
      <c r="A43" s="13" t="s">
        <v>56</v>
      </c>
      <c r="B43" s="14" t="s">
        <v>57</v>
      </c>
      <c r="C43" s="15">
        <f>C44</f>
        <v>1699</v>
      </c>
    </row>
    <row r="44" spans="1:3" ht="38.25" customHeight="1">
      <c r="A44" s="43" t="s">
        <v>53</v>
      </c>
      <c r="B44" s="37" t="s">
        <v>25</v>
      </c>
      <c r="C44" s="15">
        <v>1699</v>
      </c>
    </row>
    <row r="45" spans="1:4" ht="31.5" customHeight="1">
      <c r="A45" s="10" t="s">
        <v>39</v>
      </c>
      <c r="B45" s="11" t="s">
        <v>40</v>
      </c>
      <c r="C45" s="12">
        <f>C46+C51</f>
        <v>23425</v>
      </c>
      <c r="D45" s="5"/>
    </row>
    <row r="46" spans="1:4" ht="60" customHeight="1">
      <c r="A46" s="43" t="s">
        <v>166</v>
      </c>
      <c r="B46" s="39" t="s">
        <v>106</v>
      </c>
      <c r="C46" s="15">
        <f>C47+C49</f>
        <v>23000</v>
      </c>
      <c r="D46" s="5"/>
    </row>
    <row r="47" spans="1:3" ht="44.25" customHeight="1">
      <c r="A47" s="43" t="s">
        <v>167</v>
      </c>
      <c r="B47" s="39" t="s">
        <v>62</v>
      </c>
      <c r="C47" s="15">
        <f>C48</f>
        <v>12000</v>
      </c>
    </row>
    <row r="48" spans="1:3" ht="60" customHeight="1">
      <c r="A48" s="43" t="s">
        <v>16</v>
      </c>
      <c r="B48" s="39" t="s">
        <v>15</v>
      </c>
      <c r="C48" s="15">
        <v>12000</v>
      </c>
    </row>
    <row r="49" spans="1:3" ht="29.25" customHeight="1">
      <c r="A49" s="43" t="s">
        <v>81</v>
      </c>
      <c r="B49" s="39" t="s">
        <v>82</v>
      </c>
      <c r="C49" s="15">
        <f>C50</f>
        <v>11000</v>
      </c>
    </row>
    <row r="50" spans="1:3" ht="29.25" customHeight="1">
      <c r="A50" s="43" t="s">
        <v>18</v>
      </c>
      <c r="B50" s="39" t="s">
        <v>17</v>
      </c>
      <c r="C50" s="15">
        <v>11000</v>
      </c>
    </row>
    <row r="51" spans="1:3" ht="54.75">
      <c r="A51" s="43" t="s">
        <v>175</v>
      </c>
      <c r="B51" s="39" t="s">
        <v>176</v>
      </c>
      <c r="C51" s="15">
        <f>C52</f>
        <v>425</v>
      </c>
    </row>
    <row r="52" spans="1:3" ht="54.75">
      <c r="A52" s="43" t="s">
        <v>177</v>
      </c>
      <c r="B52" s="39" t="s">
        <v>178</v>
      </c>
      <c r="C52" s="15">
        <f>C53</f>
        <v>425</v>
      </c>
    </row>
    <row r="53" spans="1:3" ht="54.75">
      <c r="A53" s="43" t="s">
        <v>179</v>
      </c>
      <c r="B53" s="39" t="s">
        <v>180</v>
      </c>
      <c r="C53" s="15">
        <v>425</v>
      </c>
    </row>
    <row r="54" spans="1:3" ht="18.75" customHeight="1">
      <c r="A54" s="10" t="s">
        <v>41</v>
      </c>
      <c r="B54" s="11" t="s">
        <v>42</v>
      </c>
      <c r="C54" s="12">
        <f>C55</f>
        <v>911.7</v>
      </c>
    </row>
    <row r="55" spans="1:3" ht="18.75" customHeight="1">
      <c r="A55" s="13" t="s">
        <v>47</v>
      </c>
      <c r="B55" s="14" t="s">
        <v>48</v>
      </c>
      <c r="C55" s="15">
        <f>C56+C57+C58</f>
        <v>911.7</v>
      </c>
    </row>
    <row r="56" spans="1:3" ht="27">
      <c r="A56" s="43" t="s">
        <v>69</v>
      </c>
      <c r="B56" s="37" t="s">
        <v>137</v>
      </c>
      <c r="C56" s="15">
        <v>224.6</v>
      </c>
    </row>
    <row r="57" spans="1:3" ht="13.5">
      <c r="A57" s="43" t="s">
        <v>70</v>
      </c>
      <c r="B57" s="37" t="s">
        <v>19</v>
      </c>
      <c r="C57" s="15">
        <v>6.9</v>
      </c>
    </row>
    <row r="58" spans="1:3" ht="13.5">
      <c r="A58" s="13" t="s">
        <v>102</v>
      </c>
      <c r="B58" s="32" t="s">
        <v>68</v>
      </c>
      <c r="C58" s="15">
        <f>C59+C60</f>
        <v>680.2</v>
      </c>
    </row>
    <row r="59" spans="1:3" ht="13.5">
      <c r="A59" s="43" t="s">
        <v>98</v>
      </c>
      <c r="B59" s="37" t="s">
        <v>100</v>
      </c>
      <c r="C59" s="15">
        <v>405.6</v>
      </c>
    </row>
    <row r="60" spans="1:3" ht="13.5">
      <c r="A60" s="43" t="s">
        <v>99</v>
      </c>
      <c r="B60" s="37" t="s">
        <v>101</v>
      </c>
      <c r="C60" s="15">
        <v>274.6</v>
      </c>
    </row>
    <row r="61" spans="1:3" ht="27">
      <c r="A61" s="25" t="s">
        <v>76</v>
      </c>
      <c r="B61" s="26" t="s">
        <v>75</v>
      </c>
      <c r="C61" s="12">
        <f>C62</f>
        <v>5</v>
      </c>
    </row>
    <row r="62" spans="1:3" ht="27">
      <c r="A62" s="43" t="s">
        <v>84</v>
      </c>
      <c r="B62" s="39" t="s">
        <v>85</v>
      </c>
      <c r="C62" s="15">
        <f>C63</f>
        <v>5</v>
      </c>
    </row>
    <row r="63" spans="1:3" ht="27">
      <c r="A63" s="43" t="s">
        <v>86</v>
      </c>
      <c r="B63" s="39" t="s">
        <v>87</v>
      </c>
      <c r="C63" s="15">
        <f>C64</f>
        <v>5</v>
      </c>
    </row>
    <row r="64" spans="1:3" ht="33" customHeight="1">
      <c r="A64" s="43" t="s">
        <v>20</v>
      </c>
      <c r="B64" s="39" t="s">
        <v>21</v>
      </c>
      <c r="C64" s="15">
        <v>5</v>
      </c>
    </row>
    <row r="65" spans="1:3" ht="33" customHeight="1">
      <c r="A65" s="10" t="s">
        <v>58</v>
      </c>
      <c r="B65" s="11" t="s">
        <v>59</v>
      </c>
      <c r="C65" s="12">
        <v>200</v>
      </c>
    </row>
    <row r="66" spans="1:4" ht="13.5">
      <c r="A66" s="10" t="s">
        <v>43</v>
      </c>
      <c r="B66" s="11" t="s">
        <v>54</v>
      </c>
      <c r="C66" s="12">
        <f>C67</f>
        <v>481551.3</v>
      </c>
      <c r="D66" s="5"/>
    </row>
    <row r="67" spans="1:3" ht="27">
      <c r="A67" s="10" t="s">
        <v>55</v>
      </c>
      <c r="B67" s="11" t="s">
        <v>44</v>
      </c>
      <c r="C67" s="12">
        <f>C68+C73+C99+C126</f>
        <v>481551.3</v>
      </c>
    </row>
    <row r="68" spans="1:3" ht="13.5">
      <c r="A68" s="43" t="s">
        <v>107</v>
      </c>
      <c r="B68" s="37" t="s">
        <v>96</v>
      </c>
      <c r="C68" s="12">
        <f>C69</f>
        <v>210610</v>
      </c>
    </row>
    <row r="69" spans="1:3" ht="13.5">
      <c r="A69" s="43" t="s">
        <v>108</v>
      </c>
      <c r="B69" s="37" t="s">
        <v>168</v>
      </c>
      <c r="C69" s="15">
        <f>C70</f>
        <v>210610</v>
      </c>
    </row>
    <row r="70" spans="1:3" ht="27">
      <c r="A70" s="43" t="s">
        <v>109</v>
      </c>
      <c r="B70" s="69" t="s">
        <v>229</v>
      </c>
      <c r="C70" s="15">
        <f>C72</f>
        <v>210610</v>
      </c>
    </row>
    <row r="71" spans="1:3" ht="13.5">
      <c r="A71" s="17"/>
      <c r="B71" s="40" t="s">
        <v>60</v>
      </c>
      <c r="C71" s="15"/>
    </row>
    <row r="72" spans="1:3" ht="69">
      <c r="A72" s="17"/>
      <c r="B72" s="40" t="s">
        <v>138</v>
      </c>
      <c r="C72" s="15">
        <v>210610</v>
      </c>
    </row>
    <row r="73" spans="1:3" ht="27">
      <c r="A73" s="47" t="s">
        <v>110</v>
      </c>
      <c r="B73" s="44" t="s">
        <v>111</v>
      </c>
      <c r="C73" s="12">
        <f>C74+C78+C82+C86</f>
        <v>13264.1</v>
      </c>
    </row>
    <row r="74" spans="1:3" ht="41.25">
      <c r="A74" s="43" t="s">
        <v>245</v>
      </c>
      <c r="B74" s="37" t="s">
        <v>246</v>
      </c>
      <c r="C74" s="15">
        <f>C75</f>
        <v>3000</v>
      </c>
    </row>
    <row r="75" spans="1:3" ht="41.25">
      <c r="A75" s="43" t="s">
        <v>247</v>
      </c>
      <c r="B75" s="37" t="s">
        <v>248</v>
      </c>
      <c r="C75" s="15">
        <f>C77</f>
        <v>3000</v>
      </c>
    </row>
    <row r="76" spans="1:3" ht="13.5">
      <c r="A76" s="43"/>
      <c r="B76" s="14" t="s">
        <v>46</v>
      </c>
      <c r="C76" s="12"/>
    </row>
    <row r="77" spans="1:3" ht="41.25">
      <c r="A77" s="18"/>
      <c r="B77" s="60" t="s">
        <v>249</v>
      </c>
      <c r="C77" s="15">
        <v>3000</v>
      </c>
    </row>
    <row r="78" spans="1:3" ht="41.25">
      <c r="A78" s="18" t="s">
        <v>251</v>
      </c>
      <c r="B78" s="60" t="s">
        <v>252</v>
      </c>
      <c r="C78" s="15">
        <f>C79</f>
        <v>1117.1</v>
      </c>
    </row>
    <row r="79" spans="1:3" ht="41.25">
      <c r="A79" s="18" t="s">
        <v>253</v>
      </c>
      <c r="B79" s="61" t="s">
        <v>254</v>
      </c>
      <c r="C79" s="15">
        <f>C81</f>
        <v>1117.1</v>
      </c>
    </row>
    <row r="80" spans="1:3" ht="13.5">
      <c r="A80" s="18"/>
      <c r="B80" s="14" t="s">
        <v>46</v>
      </c>
      <c r="C80" s="15"/>
    </row>
    <row r="81" spans="1:3" ht="50.25" customHeight="1">
      <c r="A81" s="38"/>
      <c r="B81" s="16" t="s">
        <v>250</v>
      </c>
      <c r="C81" s="15">
        <v>1117.1</v>
      </c>
    </row>
    <row r="82" spans="1:3" ht="33.75" customHeight="1">
      <c r="A82" s="33" t="s">
        <v>260</v>
      </c>
      <c r="B82" s="34" t="s">
        <v>261</v>
      </c>
      <c r="C82" s="15">
        <f>C83</f>
        <v>877.9</v>
      </c>
    </row>
    <row r="83" spans="1:3" ht="31.5" customHeight="1">
      <c r="A83" s="33" t="s">
        <v>262</v>
      </c>
      <c r="B83" s="34" t="s">
        <v>263</v>
      </c>
      <c r="C83" s="15">
        <f>C85</f>
        <v>877.9</v>
      </c>
    </row>
    <row r="84" spans="1:3" ht="21.75" customHeight="1">
      <c r="A84" s="33"/>
      <c r="B84" s="14" t="s">
        <v>46</v>
      </c>
      <c r="C84" s="15"/>
    </row>
    <row r="85" spans="1:3" ht="50.25" customHeight="1">
      <c r="A85" s="38"/>
      <c r="B85" s="16" t="s">
        <v>264</v>
      </c>
      <c r="C85" s="15">
        <v>877.9</v>
      </c>
    </row>
    <row r="86" spans="1:3" ht="13.5">
      <c r="A86" s="18" t="s">
        <v>112</v>
      </c>
      <c r="B86" s="14" t="s">
        <v>45</v>
      </c>
      <c r="C86" s="15">
        <f>C87</f>
        <v>8269.1</v>
      </c>
    </row>
    <row r="87" spans="1:3" ht="13.5">
      <c r="A87" s="18" t="s">
        <v>113</v>
      </c>
      <c r="B87" s="21" t="s">
        <v>22</v>
      </c>
      <c r="C87" s="27">
        <f>SUM(C89:C98)</f>
        <v>8269.1</v>
      </c>
    </row>
    <row r="88" spans="1:3" ht="13.5">
      <c r="A88" s="17"/>
      <c r="B88" s="14" t="s">
        <v>46</v>
      </c>
      <c r="C88" s="15"/>
    </row>
    <row r="89" spans="1:3" ht="69">
      <c r="A89" s="17"/>
      <c r="B89" s="14" t="s">
        <v>141</v>
      </c>
      <c r="C89" s="15">
        <v>3906.4</v>
      </c>
    </row>
    <row r="90" spans="1:3" ht="54.75">
      <c r="A90" s="17"/>
      <c r="B90" s="14" t="s">
        <v>139</v>
      </c>
      <c r="C90" s="36">
        <v>39.4</v>
      </c>
    </row>
    <row r="91" spans="1:3" ht="54.75">
      <c r="A91" s="17"/>
      <c r="B91" s="29" t="s">
        <v>142</v>
      </c>
      <c r="C91" s="31">
        <v>1560</v>
      </c>
    </row>
    <row r="92" spans="1:3" ht="69">
      <c r="A92" s="17"/>
      <c r="B92" s="29" t="s">
        <v>144</v>
      </c>
      <c r="C92" s="31">
        <v>808.8</v>
      </c>
    </row>
    <row r="93" spans="1:3" ht="123.75">
      <c r="A93" s="17"/>
      <c r="B93" s="29" t="s">
        <v>233</v>
      </c>
      <c r="C93" s="31">
        <v>122.5</v>
      </c>
    </row>
    <row r="94" spans="1:3" ht="69">
      <c r="A94" s="17"/>
      <c r="B94" s="29" t="s">
        <v>232</v>
      </c>
      <c r="C94" s="31">
        <v>25</v>
      </c>
    </row>
    <row r="95" spans="1:3" ht="54.75">
      <c r="A95" s="17"/>
      <c r="B95" s="29" t="s">
        <v>143</v>
      </c>
      <c r="C95" s="31">
        <v>436</v>
      </c>
    </row>
    <row r="96" spans="1:3" ht="82.5">
      <c r="A96" s="17"/>
      <c r="B96" s="29" t="s">
        <v>140</v>
      </c>
      <c r="C96" s="31">
        <v>34.9</v>
      </c>
    </row>
    <row r="97" spans="1:3" ht="78.75" customHeight="1">
      <c r="A97" s="17"/>
      <c r="B97" s="29" t="s">
        <v>234</v>
      </c>
      <c r="C97" s="31">
        <v>53.6</v>
      </c>
    </row>
    <row r="98" spans="1:3" ht="52.5" customHeight="1">
      <c r="A98" s="17"/>
      <c r="B98" s="29" t="s">
        <v>235</v>
      </c>
      <c r="C98" s="31">
        <v>1282.5</v>
      </c>
    </row>
    <row r="99" spans="1:3" ht="13.5">
      <c r="A99" s="28" t="s">
        <v>114</v>
      </c>
      <c r="B99" s="11" t="s">
        <v>97</v>
      </c>
      <c r="C99" s="12">
        <f>C100+C115+C118+C121+C123</f>
        <v>245745.49999999997</v>
      </c>
    </row>
    <row r="100" spans="1:3" ht="27">
      <c r="A100" s="43" t="s">
        <v>115</v>
      </c>
      <c r="B100" s="39" t="s">
        <v>61</v>
      </c>
      <c r="C100" s="15">
        <f>C101</f>
        <v>243809.19999999998</v>
      </c>
    </row>
    <row r="101" spans="1:3" ht="27">
      <c r="A101" s="43" t="s">
        <v>116</v>
      </c>
      <c r="B101" s="39" t="s">
        <v>23</v>
      </c>
      <c r="C101" s="27">
        <f>C103+C104+C105+C106+C107+C108+C111+C112+C113+C114</f>
        <v>243809.19999999998</v>
      </c>
    </row>
    <row r="102" spans="1:3" ht="13.5">
      <c r="A102" s="13"/>
      <c r="B102" s="14" t="s">
        <v>60</v>
      </c>
      <c r="C102" s="15"/>
    </row>
    <row r="103" spans="1:3" ht="82.5">
      <c r="A103" s="13"/>
      <c r="B103" s="23" t="s">
        <v>148</v>
      </c>
      <c r="C103" s="15">
        <v>2410.5</v>
      </c>
    </row>
    <row r="104" spans="1:3" ht="82.5">
      <c r="A104" s="13"/>
      <c r="B104" s="14" t="s">
        <v>150</v>
      </c>
      <c r="C104" s="15">
        <v>411.7</v>
      </c>
    </row>
    <row r="105" spans="1:3" ht="82.5">
      <c r="A105" s="13"/>
      <c r="B105" s="14" t="s">
        <v>237</v>
      </c>
      <c r="C105" s="15">
        <v>5275.6</v>
      </c>
    </row>
    <row r="106" spans="1:3" ht="82.5">
      <c r="A106" s="13"/>
      <c r="B106" s="30" t="s">
        <v>149</v>
      </c>
      <c r="C106" s="15">
        <v>2710.2</v>
      </c>
    </row>
    <row r="107" spans="1:3" ht="82.5">
      <c r="A107" s="13"/>
      <c r="B107" s="23" t="s">
        <v>236</v>
      </c>
      <c r="C107" s="15">
        <v>150488.1</v>
      </c>
    </row>
    <row r="108" spans="1:3" ht="41.25">
      <c r="A108" s="13"/>
      <c r="B108" s="14" t="s">
        <v>151</v>
      </c>
      <c r="C108" s="15">
        <f>C109+C110</f>
        <v>3730.2999999999997</v>
      </c>
    </row>
    <row r="109" spans="1:3" ht="69">
      <c r="A109" s="13"/>
      <c r="B109" s="14" t="s">
        <v>238</v>
      </c>
      <c r="C109" s="15">
        <v>2669.2</v>
      </c>
    </row>
    <row r="110" spans="1:3" ht="110.25">
      <c r="A110" s="13"/>
      <c r="B110" s="14" t="s">
        <v>152</v>
      </c>
      <c r="C110" s="15">
        <v>1061.1</v>
      </c>
    </row>
    <row r="111" spans="1:3" ht="41.25">
      <c r="A111" s="13"/>
      <c r="B111" s="14" t="s">
        <v>239</v>
      </c>
      <c r="C111" s="15">
        <v>1027.3</v>
      </c>
    </row>
    <row r="112" spans="1:3" ht="69">
      <c r="A112" s="13"/>
      <c r="B112" s="14" t="s">
        <v>153</v>
      </c>
      <c r="C112" s="15">
        <v>74163.9</v>
      </c>
    </row>
    <row r="113" spans="1:3" ht="82.5">
      <c r="A113" s="13"/>
      <c r="B113" s="14" t="s">
        <v>147</v>
      </c>
      <c r="C113" s="15">
        <v>1198.4</v>
      </c>
    </row>
    <row r="114" spans="1:3" ht="54.75">
      <c r="A114" s="13"/>
      <c r="B114" s="14" t="s">
        <v>154</v>
      </c>
      <c r="C114" s="15">
        <v>2393.2</v>
      </c>
    </row>
    <row r="115" spans="1:3" ht="27">
      <c r="A115" s="33" t="s">
        <v>117</v>
      </c>
      <c r="B115" s="37" t="s">
        <v>79</v>
      </c>
      <c r="C115" s="15">
        <f>C116</f>
        <v>505.6</v>
      </c>
    </row>
    <row r="116" spans="1:3" ht="13.5">
      <c r="A116" s="18" t="s">
        <v>118</v>
      </c>
      <c r="B116" s="48" t="s">
        <v>169</v>
      </c>
      <c r="C116" s="15">
        <f>C117</f>
        <v>505.6</v>
      </c>
    </row>
    <row r="117" spans="1:3" ht="41.25">
      <c r="A117" s="20"/>
      <c r="B117" s="16" t="s">
        <v>255</v>
      </c>
      <c r="C117" s="15">
        <v>505.6</v>
      </c>
    </row>
    <row r="118" spans="1:3" ht="41.25">
      <c r="A118" s="20" t="s">
        <v>265</v>
      </c>
      <c r="B118" s="16" t="s">
        <v>266</v>
      </c>
      <c r="C118" s="15">
        <f>C119</f>
        <v>14.4</v>
      </c>
    </row>
    <row r="119" spans="1:3" ht="41.25">
      <c r="A119" s="20" t="s">
        <v>267</v>
      </c>
      <c r="B119" s="16" t="s">
        <v>268</v>
      </c>
      <c r="C119" s="15">
        <f>C120</f>
        <v>14.4</v>
      </c>
    </row>
    <row r="120" spans="1:3" ht="41.25">
      <c r="A120" s="20"/>
      <c r="B120" s="16" t="s">
        <v>269</v>
      </c>
      <c r="C120" s="15">
        <v>14.4</v>
      </c>
    </row>
    <row r="121" spans="1:3" ht="13.5">
      <c r="A121" s="17" t="s">
        <v>243</v>
      </c>
      <c r="B121" s="23" t="s">
        <v>244</v>
      </c>
      <c r="C121" s="15">
        <f>C122</f>
        <v>134.5</v>
      </c>
    </row>
    <row r="122" spans="1:3" ht="27">
      <c r="A122" s="20" t="s">
        <v>241</v>
      </c>
      <c r="B122" s="16" t="s">
        <v>242</v>
      </c>
      <c r="C122" s="15">
        <v>134.5</v>
      </c>
    </row>
    <row r="123" spans="1:3" ht="20.25" customHeight="1">
      <c r="A123" s="18" t="s">
        <v>119</v>
      </c>
      <c r="B123" s="16" t="s">
        <v>80</v>
      </c>
      <c r="C123" s="15">
        <f>C124</f>
        <v>1281.8</v>
      </c>
    </row>
    <row r="124" spans="1:3" ht="27">
      <c r="A124" s="18" t="s">
        <v>120</v>
      </c>
      <c r="B124" s="16" t="s">
        <v>1</v>
      </c>
      <c r="C124" s="15">
        <f>C125</f>
        <v>1281.8</v>
      </c>
    </row>
    <row r="125" spans="1:3" ht="27">
      <c r="A125" s="20"/>
      <c r="B125" s="16" t="s">
        <v>146</v>
      </c>
      <c r="C125" s="15">
        <v>1281.8</v>
      </c>
    </row>
    <row r="126" spans="1:3" ht="13.5">
      <c r="A126" s="28" t="s">
        <v>121</v>
      </c>
      <c r="B126" s="11" t="s">
        <v>26</v>
      </c>
      <c r="C126" s="12">
        <f>C127</f>
        <v>11931.7</v>
      </c>
    </row>
    <row r="127" spans="1:3" ht="13.5">
      <c r="A127" s="18" t="s">
        <v>122</v>
      </c>
      <c r="B127" s="14" t="s">
        <v>64</v>
      </c>
      <c r="C127" s="15">
        <f>C128</f>
        <v>11931.7</v>
      </c>
    </row>
    <row r="128" spans="1:3" ht="13.5">
      <c r="A128" s="18" t="s">
        <v>123</v>
      </c>
      <c r="B128" s="23" t="s">
        <v>24</v>
      </c>
      <c r="C128" s="15">
        <f>C130</f>
        <v>11931.7</v>
      </c>
    </row>
    <row r="129" spans="1:3" ht="13.5">
      <c r="A129" s="13"/>
      <c r="B129" s="14" t="s">
        <v>60</v>
      </c>
      <c r="C129" s="15"/>
    </row>
    <row r="130" spans="1:3" ht="54.75">
      <c r="A130" s="13"/>
      <c r="B130" s="14" t="s">
        <v>155</v>
      </c>
      <c r="C130" s="15">
        <f>C131+C132+C133</f>
        <v>11931.7</v>
      </c>
    </row>
    <row r="131" spans="1:3" ht="41.25">
      <c r="A131" s="13"/>
      <c r="B131" s="14" t="s">
        <v>156</v>
      </c>
      <c r="C131" s="15">
        <v>10477.7</v>
      </c>
    </row>
    <row r="132" spans="1:3" ht="41.25">
      <c r="A132" s="13"/>
      <c r="B132" s="14" t="s">
        <v>240</v>
      </c>
      <c r="C132" s="15">
        <v>1366.1</v>
      </c>
    </row>
    <row r="133" spans="1:3" ht="54.75">
      <c r="A133" s="13"/>
      <c r="B133" s="40" t="s">
        <v>157</v>
      </c>
      <c r="C133" s="15">
        <v>87.9</v>
      </c>
    </row>
    <row r="134" spans="1:3" ht="13.5">
      <c r="A134" s="49"/>
      <c r="B134" s="50" t="s">
        <v>174</v>
      </c>
      <c r="C134" s="70">
        <f>C9+C66</f>
        <v>768292.7</v>
      </c>
    </row>
    <row r="135" spans="1:3" ht="13.5">
      <c r="A135" s="2"/>
      <c r="B135" s="3"/>
      <c r="C135" s="3"/>
    </row>
    <row r="136" spans="1:3" ht="13.5">
      <c r="A136" s="2"/>
      <c r="B136" s="3"/>
      <c r="C136" s="3"/>
    </row>
    <row r="137" spans="1:3" ht="13.5">
      <c r="A137" s="2"/>
      <c r="B137" s="3"/>
      <c r="C137" s="3"/>
    </row>
    <row r="138" spans="1:3" ht="13.5">
      <c r="A138" s="2"/>
      <c r="B138" s="3"/>
      <c r="C138" s="3"/>
    </row>
    <row r="139" spans="1:3" ht="13.5">
      <c r="A139" s="2"/>
      <c r="B139" s="3"/>
      <c r="C139" s="3"/>
    </row>
    <row r="140" spans="1:3" ht="13.5">
      <c r="A140" s="2"/>
      <c r="B140" s="3"/>
      <c r="C140" s="3"/>
    </row>
    <row r="141" spans="1:3" ht="13.5">
      <c r="A141" s="2"/>
      <c r="B141" s="3"/>
      <c r="C141" s="3"/>
    </row>
  </sheetData>
  <sheetProtection/>
  <mergeCells count="5">
    <mergeCell ref="A1:C1"/>
    <mergeCell ref="A2:C2"/>
    <mergeCell ref="A3:C3"/>
    <mergeCell ref="A5:C5"/>
    <mergeCell ref="A4:C4"/>
  </mergeCells>
  <printOptions/>
  <pageMargins left="0.9448818897637796" right="0.7480314960629921" top="0.3937007874015748" bottom="0.3937007874015748" header="0" footer="0"/>
  <pageSetup fitToHeight="13" horizontalDpi="600" verticalDpi="600" orientation="portrait" paperSize="9" scale="76" r:id="rId1"/>
  <rowBreaks count="1" manualBreakCount="1">
    <brk id="6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L174"/>
  <sheetViews>
    <sheetView view="pageBreakPreview" zoomScale="60" zoomScaleNormal="91" zoomScalePageLayoutView="0" workbookViewId="0" topLeftCell="A1">
      <pane xSplit="2" ySplit="5" topLeftCell="C136" activePane="bottomRight" state="frozen"/>
      <selection pane="topLeft" activeCell="A1" sqref="A1"/>
      <selection pane="topRight" activeCell="C1" sqref="C1"/>
      <selection pane="bottomLeft" activeCell="A6" sqref="A6"/>
      <selection pane="bottomRight" activeCell="B138" sqref="B138"/>
    </sheetView>
  </sheetViews>
  <sheetFormatPr defaultColWidth="9.125" defaultRowHeight="12.75"/>
  <cols>
    <col min="1" max="1" width="25.125" style="1" customWidth="1"/>
    <col min="2" max="2" width="76.50390625" style="1" customWidth="1"/>
    <col min="3" max="3" width="12.375" style="1" customWidth="1"/>
    <col min="4" max="4" width="13.00390625" style="1" customWidth="1"/>
    <col min="5" max="5" width="9.125" style="1" customWidth="1"/>
    <col min="6" max="6" width="11.625" style="1" customWidth="1"/>
    <col min="7" max="16384" width="9.125" style="1" customWidth="1"/>
  </cols>
  <sheetData>
    <row r="1" spans="1:3" ht="13.5">
      <c r="A1" s="72"/>
      <c r="B1" s="72"/>
      <c r="C1" s="72"/>
    </row>
    <row r="2" spans="1:3" ht="13.5">
      <c r="A2" s="73"/>
      <c r="B2" s="73"/>
      <c r="C2" s="73"/>
    </row>
    <row r="3" spans="1:3" ht="13.5">
      <c r="A3" s="73"/>
      <c r="B3" s="73"/>
      <c r="C3" s="73"/>
    </row>
    <row r="4" spans="1:3" ht="13.5">
      <c r="A4" s="73"/>
      <c r="B4" s="73"/>
      <c r="C4" s="73"/>
    </row>
    <row r="5" spans="1:7" ht="42.75" customHeight="1">
      <c r="A5" s="86" t="s">
        <v>230</v>
      </c>
      <c r="B5" s="86"/>
      <c r="C5" s="86"/>
      <c r="D5" s="86"/>
      <c r="E5" s="86"/>
      <c r="F5" s="86"/>
      <c r="G5" s="86"/>
    </row>
    <row r="6" spans="1:3" ht="13.5">
      <c r="A6" s="2"/>
      <c r="B6" s="3"/>
      <c r="C6" s="4"/>
    </row>
    <row r="7" spans="1:7" ht="13.5">
      <c r="A7" s="81" t="s">
        <v>30</v>
      </c>
      <c r="B7" s="83" t="s">
        <v>31</v>
      </c>
      <c r="C7" s="75" t="s">
        <v>185</v>
      </c>
      <c r="D7" s="77" t="s">
        <v>186</v>
      </c>
      <c r="E7" s="79" t="s">
        <v>181</v>
      </c>
      <c r="F7" s="85" t="s">
        <v>182</v>
      </c>
      <c r="G7" s="85"/>
    </row>
    <row r="8" spans="1:7" ht="31.5" customHeight="1">
      <c r="A8" s="82"/>
      <c r="B8" s="84"/>
      <c r="C8" s="76"/>
      <c r="D8" s="78"/>
      <c r="E8" s="80"/>
      <c r="F8" s="51" t="s">
        <v>183</v>
      </c>
      <c r="G8" s="57" t="s">
        <v>184</v>
      </c>
    </row>
    <row r="9" spans="1:8" ht="13.5">
      <c r="A9" s="8" t="s">
        <v>187</v>
      </c>
      <c r="B9" s="9">
        <v>2</v>
      </c>
      <c r="C9" s="25">
        <v>3</v>
      </c>
      <c r="D9" s="53">
        <v>4</v>
      </c>
      <c r="E9" s="28">
        <v>5</v>
      </c>
      <c r="F9" s="28">
        <v>6</v>
      </c>
      <c r="G9" s="28">
        <v>7</v>
      </c>
      <c r="H9" s="5"/>
    </row>
    <row r="10" spans="1:8" ht="13.5">
      <c r="A10" s="8"/>
      <c r="B10" s="52" t="s">
        <v>188</v>
      </c>
      <c r="C10" s="12">
        <f>C11+C72</f>
        <v>750781.3999999999</v>
      </c>
      <c r="D10" s="12">
        <f>D11+D72</f>
        <v>768292.7</v>
      </c>
      <c r="E10" s="12">
        <f>E11+E72</f>
        <v>100</v>
      </c>
      <c r="F10" s="12">
        <f>F11+F72</f>
        <v>17511.300000000003</v>
      </c>
      <c r="G10" s="12">
        <f>D10/C10*100</f>
        <v>102.33240993983071</v>
      </c>
      <c r="H10" s="5"/>
    </row>
    <row r="11" spans="1:8" ht="13.5">
      <c r="A11" s="10" t="s">
        <v>32</v>
      </c>
      <c r="B11" s="11" t="s">
        <v>27</v>
      </c>
      <c r="C11" s="12">
        <f>C12+C18+C26+C37+C45+C48+C57+C64+C71</f>
        <v>279041</v>
      </c>
      <c r="D11" s="12">
        <f>D12+D18+D26+D37+D45+D48+D57+D64+D71</f>
        <v>286741.4</v>
      </c>
      <c r="E11" s="12">
        <f>E12+E18+E26+E37+E45+E48+E57+E64+E71</f>
        <v>37.32189567856105</v>
      </c>
      <c r="F11" s="12">
        <f>F12+F18+F26+F37+F45+F48+F57+F64+F71</f>
        <v>7700.4</v>
      </c>
      <c r="G11" s="12">
        <f aca="true" t="shared" si="0" ref="G11:G74">D11/C11*100</f>
        <v>102.75959446819644</v>
      </c>
      <c r="H11" s="5"/>
    </row>
    <row r="12" spans="1:8" ht="13.5">
      <c r="A12" s="10" t="s">
        <v>33</v>
      </c>
      <c r="B12" s="11" t="s">
        <v>34</v>
      </c>
      <c r="C12" s="12">
        <f>C13</f>
        <v>211368</v>
      </c>
      <c r="D12" s="12">
        <f>D13</f>
        <v>229083</v>
      </c>
      <c r="E12" s="12">
        <f>E13</f>
        <v>29.81715171834901</v>
      </c>
      <c r="F12" s="12">
        <f>F13</f>
        <v>17715</v>
      </c>
      <c r="G12" s="12">
        <f t="shared" si="0"/>
        <v>108.38111729306235</v>
      </c>
      <c r="H12" s="5"/>
    </row>
    <row r="13" spans="1:8" ht="13.5">
      <c r="A13" s="43" t="s">
        <v>158</v>
      </c>
      <c r="B13" s="39" t="s">
        <v>49</v>
      </c>
      <c r="C13" s="15">
        <f>C14+C15+C16+C17</f>
        <v>211368</v>
      </c>
      <c r="D13" s="15">
        <f>D14+D15+D16+D17</f>
        <v>229083</v>
      </c>
      <c r="E13" s="15">
        <f>E14+E15+E16+E17</f>
        <v>29.81715171834901</v>
      </c>
      <c r="F13" s="15">
        <f>F14+F15+F16+F17</f>
        <v>17715</v>
      </c>
      <c r="G13" s="15">
        <f t="shared" si="0"/>
        <v>108.38111729306235</v>
      </c>
      <c r="H13" s="5"/>
    </row>
    <row r="14" spans="1:8" ht="54.75">
      <c r="A14" s="43" t="s">
        <v>63</v>
      </c>
      <c r="B14" s="37" t="s">
        <v>135</v>
      </c>
      <c r="C14" s="15">
        <f>208197.6+1243.4</f>
        <v>209441</v>
      </c>
      <c r="D14" s="15">
        <v>226394</v>
      </c>
      <c r="E14" s="58">
        <f>D14/D10*100</f>
        <v>29.46715490072989</v>
      </c>
      <c r="F14" s="58">
        <f>D14-C14</f>
        <v>16953</v>
      </c>
      <c r="G14" s="15">
        <f t="shared" si="0"/>
        <v>108.09440367454319</v>
      </c>
      <c r="H14" s="5"/>
    </row>
    <row r="15" spans="1:11" ht="82.5">
      <c r="A15" s="43" t="s">
        <v>52</v>
      </c>
      <c r="B15" s="37" t="s">
        <v>103</v>
      </c>
      <c r="C15" s="15">
        <v>209</v>
      </c>
      <c r="D15" s="15">
        <v>293</v>
      </c>
      <c r="E15" s="58">
        <f>D15/D10*100</f>
        <v>0.038136507089030006</v>
      </c>
      <c r="F15" s="58">
        <f>D15-C15</f>
        <v>84</v>
      </c>
      <c r="G15" s="15">
        <f t="shared" si="0"/>
        <v>140.19138755980862</v>
      </c>
      <c r="H15" s="5"/>
      <c r="K15" s="5"/>
    </row>
    <row r="16" spans="1:8" ht="27">
      <c r="A16" s="43" t="s">
        <v>67</v>
      </c>
      <c r="B16" s="37" t="s">
        <v>71</v>
      </c>
      <c r="C16" s="15">
        <v>2</v>
      </c>
      <c r="D16" s="15">
        <v>131</v>
      </c>
      <c r="E16" s="58">
        <f>D16/D10*100</f>
        <v>0.017050793271887136</v>
      </c>
      <c r="F16" s="58">
        <f>D16-C16</f>
        <v>129</v>
      </c>
      <c r="G16" s="15">
        <f t="shared" si="0"/>
        <v>6550</v>
      </c>
      <c r="H16" s="5"/>
    </row>
    <row r="17" spans="1:8" ht="54.75">
      <c r="A17" s="43" t="s">
        <v>2</v>
      </c>
      <c r="B17" s="37" t="s">
        <v>136</v>
      </c>
      <c r="C17" s="15">
        <v>1716</v>
      </c>
      <c r="D17" s="15">
        <v>2265</v>
      </c>
      <c r="E17" s="58">
        <f>D17/D10*100</f>
        <v>0.2948095172582012</v>
      </c>
      <c r="F17" s="58">
        <f>D17-C17</f>
        <v>549</v>
      </c>
      <c r="G17" s="15">
        <f t="shared" si="0"/>
        <v>131.993006993007</v>
      </c>
      <c r="H17" s="5"/>
    </row>
    <row r="18" spans="1:8" ht="27">
      <c r="A18" s="47" t="s">
        <v>159</v>
      </c>
      <c r="B18" s="46" t="s">
        <v>0</v>
      </c>
      <c r="C18" s="12">
        <f>C19</f>
        <v>7614.400000000001</v>
      </c>
      <c r="D18" s="65">
        <f>D19</f>
        <v>9763.7</v>
      </c>
      <c r="E18" s="12">
        <f>E19</f>
        <v>1.27083076541011</v>
      </c>
      <c r="F18" s="12">
        <f>F19</f>
        <v>2149.3</v>
      </c>
      <c r="G18" s="12">
        <f t="shared" si="0"/>
        <v>128.22678083631013</v>
      </c>
      <c r="H18" s="5"/>
    </row>
    <row r="19" spans="1:8" ht="27">
      <c r="A19" s="43" t="s">
        <v>72</v>
      </c>
      <c r="B19" s="37" t="s">
        <v>160</v>
      </c>
      <c r="C19" s="15">
        <f>C20+C22+C24</f>
        <v>7614.400000000001</v>
      </c>
      <c r="D19" s="15">
        <f>D20+D22+D24</f>
        <v>9763.7</v>
      </c>
      <c r="E19" s="15">
        <f>E20+E22+E24</f>
        <v>1.27083076541011</v>
      </c>
      <c r="F19" s="15">
        <f>F20+F22+F24</f>
        <v>2149.3</v>
      </c>
      <c r="G19" s="15">
        <f t="shared" si="0"/>
        <v>128.22678083631013</v>
      </c>
      <c r="H19" s="5"/>
    </row>
    <row r="20" spans="1:8" ht="54.75">
      <c r="A20" s="35" t="s">
        <v>77</v>
      </c>
      <c r="B20" s="41" t="s">
        <v>78</v>
      </c>
      <c r="C20" s="15">
        <f>C21</f>
        <v>2761.3</v>
      </c>
      <c r="D20" s="15">
        <f>D21</f>
        <v>4474.1</v>
      </c>
      <c r="E20" s="15">
        <f>E21</f>
        <v>0.5823431616622156</v>
      </c>
      <c r="F20" s="15">
        <f>F21</f>
        <v>1712.8000000000002</v>
      </c>
      <c r="G20" s="15">
        <f t="shared" si="0"/>
        <v>162.0287545721218</v>
      </c>
      <c r="H20" s="5"/>
    </row>
    <row r="21" spans="1:8" ht="82.5">
      <c r="A21" s="35" t="s">
        <v>130</v>
      </c>
      <c r="B21" s="41" t="s">
        <v>129</v>
      </c>
      <c r="C21" s="15">
        <v>2761.3</v>
      </c>
      <c r="D21" s="15">
        <v>4474.1</v>
      </c>
      <c r="E21" s="58">
        <f>D21/D10*100</f>
        <v>0.5823431616622156</v>
      </c>
      <c r="F21" s="58">
        <f>D21-C21</f>
        <v>1712.8000000000002</v>
      </c>
      <c r="G21" s="15">
        <f t="shared" si="0"/>
        <v>162.0287545721218</v>
      </c>
      <c r="H21" s="5"/>
    </row>
    <row r="22" spans="1:8" ht="54.75">
      <c r="A22" s="42" t="s">
        <v>161</v>
      </c>
      <c r="B22" s="37" t="s">
        <v>3</v>
      </c>
      <c r="C22" s="15">
        <f>C23</f>
        <v>19.3</v>
      </c>
      <c r="D22" s="15">
        <f>D23</f>
        <v>23</v>
      </c>
      <c r="E22" s="15">
        <f>E23</f>
        <v>0.002993650727125222</v>
      </c>
      <c r="F22" s="15">
        <f>F23</f>
        <v>3.6999999999999993</v>
      </c>
      <c r="G22" s="15">
        <f t="shared" si="0"/>
        <v>119.17098445595855</v>
      </c>
      <c r="H22" s="5"/>
    </row>
    <row r="23" spans="1:8" ht="82.5">
      <c r="A23" s="42" t="s">
        <v>131</v>
      </c>
      <c r="B23" s="37" t="s">
        <v>132</v>
      </c>
      <c r="C23" s="15">
        <v>19.3</v>
      </c>
      <c r="D23" s="15">
        <v>23</v>
      </c>
      <c r="E23" s="58">
        <f>D23/D10*100</f>
        <v>0.002993650727125222</v>
      </c>
      <c r="F23" s="58">
        <f>D23-C23</f>
        <v>3.6999999999999993</v>
      </c>
      <c r="G23" s="15">
        <f t="shared" si="0"/>
        <v>119.17098445595855</v>
      </c>
      <c r="H23" s="5"/>
    </row>
    <row r="24" spans="1:8" ht="54.75">
      <c r="A24" s="42" t="s">
        <v>162</v>
      </c>
      <c r="B24" s="37" t="s">
        <v>4</v>
      </c>
      <c r="C24" s="15">
        <f>C25</f>
        <v>4833.8</v>
      </c>
      <c r="D24" s="15">
        <f>D25</f>
        <v>5266.6</v>
      </c>
      <c r="E24" s="15">
        <f>E25</f>
        <v>0.6854939530207693</v>
      </c>
      <c r="F24" s="15">
        <f>F25</f>
        <v>432.8000000000002</v>
      </c>
      <c r="G24" s="15">
        <f t="shared" si="0"/>
        <v>108.95361827133931</v>
      </c>
      <c r="H24" s="5"/>
    </row>
    <row r="25" spans="1:8" ht="82.5">
      <c r="A25" s="42" t="s">
        <v>134</v>
      </c>
      <c r="B25" s="37" t="s">
        <v>133</v>
      </c>
      <c r="C25" s="15">
        <v>4833.8</v>
      </c>
      <c r="D25" s="15">
        <v>5266.6</v>
      </c>
      <c r="E25" s="58">
        <f>D25/D10*100</f>
        <v>0.6854939530207693</v>
      </c>
      <c r="F25" s="58">
        <f>D25-C25</f>
        <v>432.8000000000002</v>
      </c>
      <c r="G25" s="15">
        <f t="shared" si="0"/>
        <v>108.95361827133931</v>
      </c>
      <c r="H25" s="5"/>
    </row>
    <row r="26" spans="1:8" ht="13.5">
      <c r="A26" s="45" t="s">
        <v>163</v>
      </c>
      <c r="B26" s="46" t="s">
        <v>35</v>
      </c>
      <c r="C26" s="12">
        <f>C27+C33+C35</f>
        <v>20885</v>
      </c>
      <c r="D26" s="12">
        <f>D27+D33+D35</f>
        <v>17881</v>
      </c>
      <c r="E26" s="12">
        <f>E27+E33+E35</f>
        <v>2.3273682022489606</v>
      </c>
      <c r="F26" s="12">
        <f>F27+F33+F35</f>
        <v>-3004</v>
      </c>
      <c r="G26" s="12">
        <f t="shared" si="0"/>
        <v>85.61647115154418</v>
      </c>
      <c r="H26" s="5"/>
    </row>
    <row r="27" spans="1:8" ht="13.5">
      <c r="A27" s="42" t="s">
        <v>91</v>
      </c>
      <c r="B27" s="37" t="s">
        <v>92</v>
      </c>
      <c r="C27" s="15">
        <f>C28+C30+C32</f>
        <v>5792</v>
      </c>
      <c r="D27" s="15">
        <f>D28+D30</f>
        <v>6058</v>
      </c>
      <c r="E27" s="15">
        <f>E28+E30</f>
        <v>0.7885015697793303</v>
      </c>
      <c r="F27" s="15">
        <f>F28+F30+F32</f>
        <v>266</v>
      </c>
      <c r="G27" s="15">
        <f t="shared" si="0"/>
        <v>104.59254143646407</v>
      </c>
      <c r="H27" s="5"/>
    </row>
    <row r="28" spans="1:8" ht="27">
      <c r="A28" s="42" t="s">
        <v>93</v>
      </c>
      <c r="B28" s="37" t="s">
        <v>94</v>
      </c>
      <c r="C28" s="15">
        <f>C29</f>
        <v>4532</v>
      </c>
      <c r="D28" s="15">
        <f>D29</f>
        <v>4886</v>
      </c>
      <c r="E28" s="15">
        <f>E29</f>
        <v>0.6359555414232102</v>
      </c>
      <c r="F28" s="15">
        <f>F29</f>
        <v>354</v>
      </c>
      <c r="G28" s="15">
        <f t="shared" si="0"/>
        <v>107.81112091791702</v>
      </c>
      <c r="H28" s="5"/>
    </row>
    <row r="29" spans="1:8" ht="27">
      <c r="A29" s="42" t="s">
        <v>95</v>
      </c>
      <c r="B29" s="37" t="s">
        <v>94</v>
      </c>
      <c r="C29" s="15">
        <v>4532</v>
      </c>
      <c r="D29" s="15">
        <v>4886</v>
      </c>
      <c r="E29" s="58">
        <f>D29/D10*100</f>
        <v>0.6359555414232102</v>
      </c>
      <c r="F29" s="58">
        <f>D29-C29</f>
        <v>354</v>
      </c>
      <c r="G29" s="15">
        <f t="shared" si="0"/>
        <v>107.81112091791702</v>
      </c>
      <c r="H29" s="5"/>
    </row>
    <row r="30" spans="1:8" ht="27">
      <c r="A30" s="42" t="s">
        <v>164</v>
      </c>
      <c r="B30" s="37" t="s">
        <v>104</v>
      </c>
      <c r="C30" s="15">
        <f>C31</f>
        <v>1048</v>
      </c>
      <c r="D30" s="15">
        <f>D31</f>
        <v>1172</v>
      </c>
      <c r="E30" s="15">
        <f>E31</f>
        <v>0.15254602835612002</v>
      </c>
      <c r="F30" s="15">
        <f>F31</f>
        <v>124</v>
      </c>
      <c r="G30" s="15">
        <f t="shared" si="0"/>
        <v>111.83206106870229</v>
      </c>
      <c r="H30" s="5"/>
    </row>
    <row r="31" spans="1:8" ht="41.25">
      <c r="A31" s="42" t="s">
        <v>165</v>
      </c>
      <c r="B31" s="37" t="s">
        <v>105</v>
      </c>
      <c r="C31" s="15">
        <v>1048</v>
      </c>
      <c r="D31" s="15">
        <v>1172</v>
      </c>
      <c r="E31" s="58">
        <f>D31/D10*100</f>
        <v>0.15254602835612002</v>
      </c>
      <c r="F31" s="58">
        <f>D31-C31</f>
        <v>124</v>
      </c>
      <c r="G31" s="15">
        <f t="shared" si="0"/>
        <v>111.83206106870229</v>
      </c>
      <c r="H31" s="5"/>
    </row>
    <row r="32" spans="1:8" ht="27">
      <c r="A32" s="19" t="s">
        <v>189</v>
      </c>
      <c r="B32" s="34" t="s">
        <v>190</v>
      </c>
      <c r="C32" s="15">
        <v>212</v>
      </c>
      <c r="D32" s="15"/>
      <c r="E32" s="58"/>
      <c r="F32" s="58">
        <f>D32-C32</f>
        <v>-212</v>
      </c>
      <c r="G32" s="15">
        <f t="shared" si="0"/>
        <v>0</v>
      </c>
      <c r="H32" s="5"/>
    </row>
    <row r="33" spans="1:8" ht="13.5">
      <c r="A33" s="43" t="s">
        <v>66</v>
      </c>
      <c r="B33" s="37" t="s">
        <v>50</v>
      </c>
      <c r="C33" s="15">
        <f>C34</f>
        <v>14485</v>
      </c>
      <c r="D33" s="15">
        <f>D34</f>
        <v>11567</v>
      </c>
      <c r="E33" s="15">
        <f>E34</f>
        <v>1.5055459982894541</v>
      </c>
      <c r="F33" s="15">
        <f>F34</f>
        <v>-2918</v>
      </c>
      <c r="G33" s="15">
        <f t="shared" si="0"/>
        <v>79.8550224370038</v>
      </c>
      <c r="H33" s="5"/>
    </row>
    <row r="34" spans="1:8" ht="13.5">
      <c r="A34" s="43" t="s">
        <v>65</v>
      </c>
      <c r="B34" s="37" t="s">
        <v>50</v>
      </c>
      <c r="C34" s="15">
        <v>14485</v>
      </c>
      <c r="D34" s="15">
        <v>11567</v>
      </c>
      <c r="E34" s="58">
        <f>D34/D10*100</f>
        <v>1.5055459982894541</v>
      </c>
      <c r="F34" s="58">
        <f>D34-C34</f>
        <v>-2918</v>
      </c>
      <c r="G34" s="15">
        <f t="shared" si="0"/>
        <v>79.8550224370038</v>
      </c>
      <c r="H34" s="5"/>
    </row>
    <row r="35" spans="1:8" ht="13.5">
      <c r="A35" s="43" t="s">
        <v>88</v>
      </c>
      <c r="B35" s="37" t="s">
        <v>89</v>
      </c>
      <c r="C35" s="15">
        <f>C36</f>
        <v>608</v>
      </c>
      <c r="D35" s="15">
        <f>D36</f>
        <v>256</v>
      </c>
      <c r="E35" s="15">
        <f>E36</f>
        <v>0.03332063418017639</v>
      </c>
      <c r="F35" s="15">
        <f>F36</f>
        <v>-352</v>
      </c>
      <c r="G35" s="15">
        <f t="shared" si="0"/>
        <v>42.10526315789473</v>
      </c>
      <c r="H35" s="5"/>
    </row>
    <row r="36" spans="1:8" ht="13.5">
      <c r="A36" s="43" t="s">
        <v>90</v>
      </c>
      <c r="B36" s="37" t="s">
        <v>89</v>
      </c>
      <c r="C36" s="15">
        <v>608</v>
      </c>
      <c r="D36" s="15">
        <v>256</v>
      </c>
      <c r="E36" s="58">
        <f>D36/D10*100</f>
        <v>0.03332063418017639</v>
      </c>
      <c r="F36" s="58">
        <f>D36-C36</f>
        <v>-352</v>
      </c>
      <c r="G36" s="15">
        <f t="shared" si="0"/>
        <v>42.10526315789473</v>
      </c>
      <c r="H36" s="5"/>
    </row>
    <row r="37" spans="1:8" ht="13.5">
      <c r="A37" s="10" t="s">
        <v>36</v>
      </c>
      <c r="B37" s="11" t="s">
        <v>37</v>
      </c>
      <c r="C37" s="12">
        <f>C38+C40</f>
        <v>2949</v>
      </c>
      <c r="D37" s="12">
        <f>D38+D40</f>
        <v>3773</v>
      </c>
      <c r="E37" s="12">
        <f>E38+E40</f>
        <v>0.49108887797580275</v>
      </c>
      <c r="F37" s="12">
        <f>F38+F40</f>
        <v>824</v>
      </c>
      <c r="G37" s="12">
        <f t="shared" si="0"/>
        <v>127.94167514411666</v>
      </c>
      <c r="H37" s="5"/>
    </row>
    <row r="38" spans="1:8" ht="13.5">
      <c r="A38" s="13" t="s">
        <v>74</v>
      </c>
      <c r="B38" s="22" t="s">
        <v>73</v>
      </c>
      <c r="C38" s="15">
        <f>C39</f>
        <v>945</v>
      </c>
      <c r="D38" s="15">
        <f>D39</f>
        <v>903</v>
      </c>
      <c r="E38" s="15">
        <f>E39</f>
        <v>0.11753333072148155</v>
      </c>
      <c r="F38" s="15">
        <f>F39</f>
        <v>-42</v>
      </c>
      <c r="G38" s="15">
        <f t="shared" si="0"/>
        <v>95.55555555555556</v>
      </c>
      <c r="H38" s="5"/>
    </row>
    <row r="39" spans="1:8" ht="27">
      <c r="A39" s="43" t="s">
        <v>6</v>
      </c>
      <c r="B39" s="37" t="s">
        <v>5</v>
      </c>
      <c r="C39" s="15">
        <v>945</v>
      </c>
      <c r="D39" s="15">
        <v>903</v>
      </c>
      <c r="E39" s="58">
        <f>D39/D10*100</f>
        <v>0.11753333072148155</v>
      </c>
      <c r="F39" s="58">
        <f>D39-C39</f>
        <v>-42</v>
      </c>
      <c r="G39" s="15">
        <f t="shared" si="0"/>
        <v>95.55555555555556</v>
      </c>
      <c r="H39" s="5"/>
    </row>
    <row r="40" spans="1:8" ht="13.5">
      <c r="A40" s="13" t="s">
        <v>29</v>
      </c>
      <c r="B40" s="14" t="s">
        <v>51</v>
      </c>
      <c r="C40" s="15">
        <f>C41+C43</f>
        <v>2004</v>
      </c>
      <c r="D40" s="15">
        <f>D41+D43</f>
        <v>2870</v>
      </c>
      <c r="E40" s="15">
        <f>E41+E43</f>
        <v>0.3735555472543212</v>
      </c>
      <c r="F40" s="15">
        <f>F41+F43</f>
        <v>866</v>
      </c>
      <c r="G40" s="15">
        <f t="shared" si="0"/>
        <v>143.2135728542914</v>
      </c>
      <c r="H40" s="5"/>
    </row>
    <row r="41" spans="1:8" ht="13.5">
      <c r="A41" s="18" t="s">
        <v>8</v>
      </c>
      <c r="B41" s="23" t="s">
        <v>7</v>
      </c>
      <c r="C41" s="15">
        <f>C42</f>
        <v>1884</v>
      </c>
      <c r="D41" s="15">
        <f>D42</f>
        <v>2636</v>
      </c>
      <c r="E41" s="15">
        <f>E42</f>
        <v>0.34309840507400374</v>
      </c>
      <c r="F41" s="15">
        <f>F42</f>
        <v>752</v>
      </c>
      <c r="G41" s="15">
        <f t="shared" si="0"/>
        <v>139.91507430997876</v>
      </c>
      <c r="H41" s="5"/>
    </row>
    <row r="42" spans="1:8" ht="27">
      <c r="A42" s="43" t="s">
        <v>10</v>
      </c>
      <c r="B42" s="37" t="s">
        <v>9</v>
      </c>
      <c r="C42" s="15">
        <v>1884</v>
      </c>
      <c r="D42" s="15">
        <v>2636</v>
      </c>
      <c r="E42" s="58">
        <f>D42/D10*100</f>
        <v>0.34309840507400374</v>
      </c>
      <c r="F42" s="58">
        <f>D42-C42</f>
        <v>752</v>
      </c>
      <c r="G42" s="15">
        <f t="shared" si="0"/>
        <v>139.91507430997876</v>
      </c>
      <c r="H42" s="5"/>
    </row>
    <row r="43" spans="1:8" ht="13.5">
      <c r="A43" s="18" t="s">
        <v>12</v>
      </c>
      <c r="B43" s="24" t="s">
        <v>11</v>
      </c>
      <c r="C43" s="15">
        <f>C44</f>
        <v>120</v>
      </c>
      <c r="D43" s="15">
        <f>D44</f>
        <v>234</v>
      </c>
      <c r="E43" s="15">
        <f>E44</f>
        <v>0.030457142180317476</v>
      </c>
      <c r="F43" s="15">
        <f>F44</f>
        <v>114</v>
      </c>
      <c r="G43" s="15">
        <f t="shared" si="0"/>
        <v>195</v>
      </c>
      <c r="H43" s="5"/>
    </row>
    <row r="44" spans="1:8" ht="27">
      <c r="A44" s="43" t="s">
        <v>14</v>
      </c>
      <c r="B44" s="37" t="s">
        <v>13</v>
      </c>
      <c r="C44" s="15">
        <v>120</v>
      </c>
      <c r="D44" s="15">
        <v>234</v>
      </c>
      <c r="E44" s="58">
        <f>D44/D10*100</f>
        <v>0.030457142180317476</v>
      </c>
      <c r="F44" s="58">
        <f>D44-C44</f>
        <v>114</v>
      </c>
      <c r="G44" s="15">
        <f t="shared" si="0"/>
        <v>195</v>
      </c>
      <c r="H44" s="5"/>
    </row>
    <row r="45" spans="1:8" ht="13.5">
      <c r="A45" s="10" t="s">
        <v>38</v>
      </c>
      <c r="B45" s="11" t="s">
        <v>28</v>
      </c>
      <c r="C45" s="12">
        <f aca="true" t="shared" si="1" ref="C45:F46">C46</f>
        <v>1576</v>
      </c>
      <c r="D45" s="12">
        <f t="shared" si="1"/>
        <v>1699</v>
      </c>
      <c r="E45" s="12">
        <f t="shared" si="1"/>
        <v>0.22113967762546752</v>
      </c>
      <c r="F45" s="12">
        <f t="shared" si="1"/>
        <v>123</v>
      </c>
      <c r="G45" s="12">
        <f t="shared" si="0"/>
        <v>107.80456852791878</v>
      </c>
      <c r="H45" s="5"/>
    </row>
    <row r="46" spans="1:8" ht="27">
      <c r="A46" s="13" t="s">
        <v>56</v>
      </c>
      <c r="B46" s="14" t="s">
        <v>57</v>
      </c>
      <c r="C46" s="15">
        <f t="shared" si="1"/>
        <v>1576</v>
      </c>
      <c r="D46" s="15">
        <f t="shared" si="1"/>
        <v>1699</v>
      </c>
      <c r="E46" s="15">
        <f t="shared" si="1"/>
        <v>0.22113967762546752</v>
      </c>
      <c r="F46" s="15">
        <f t="shared" si="1"/>
        <v>123</v>
      </c>
      <c r="G46" s="15">
        <f t="shared" si="0"/>
        <v>107.80456852791878</v>
      </c>
      <c r="H46" s="5"/>
    </row>
    <row r="47" spans="1:8" ht="27">
      <c r="A47" s="43" t="s">
        <v>53</v>
      </c>
      <c r="B47" s="37" t="s">
        <v>25</v>
      </c>
      <c r="C47" s="15">
        <v>1576</v>
      </c>
      <c r="D47" s="15">
        <v>1699</v>
      </c>
      <c r="E47" s="58">
        <f>D47/D10*100</f>
        <v>0.22113967762546752</v>
      </c>
      <c r="F47" s="58">
        <f>D47-C47</f>
        <v>123</v>
      </c>
      <c r="G47" s="15">
        <f t="shared" si="0"/>
        <v>107.80456852791878</v>
      </c>
      <c r="H47" s="5"/>
    </row>
    <row r="48" spans="1:8" ht="27">
      <c r="A48" s="10" t="s">
        <v>39</v>
      </c>
      <c r="B48" s="11" t="s">
        <v>40</v>
      </c>
      <c r="C48" s="12">
        <f>C49+C54</f>
        <v>27312</v>
      </c>
      <c r="D48" s="12">
        <f>D49+D54</f>
        <v>23425</v>
      </c>
      <c r="E48" s="12">
        <f>E49+E54</f>
        <v>3.0489681862134055</v>
      </c>
      <c r="F48" s="12">
        <f>F49+F54</f>
        <v>-3887</v>
      </c>
      <c r="G48" s="12">
        <f t="shared" si="0"/>
        <v>85.76816051552431</v>
      </c>
      <c r="H48" s="5"/>
    </row>
    <row r="49" spans="1:8" ht="54.75">
      <c r="A49" s="43" t="s">
        <v>166</v>
      </c>
      <c r="B49" s="39" t="s">
        <v>106</v>
      </c>
      <c r="C49" s="15">
        <f>C50+C52</f>
        <v>27312</v>
      </c>
      <c r="D49" s="15">
        <f>D50+D52</f>
        <v>23000</v>
      </c>
      <c r="E49" s="15">
        <f>E50+E52</f>
        <v>2.993650727125222</v>
      </c>
      <c r="F49" s="15">
        <f>F50+F52</f>
        <v>-4312</v>
      </c>
      <c r="G49" s="15">
        <f t="shared" si="0"/>
        <v>84.21206795547744</v>
      </c>
      <c r="H49" s="5"/>
    </row>
    <row r="50" spans="1:8" ht="41.25">
      <c r="A50" s="43" t="s">
        <v>167</v>
      </c>
      <c r="B50" s="39" t="s">
        <v>62</v>
      </c>
      <c r="C50" s="15">
        <f>C51</f>
        <v>12000</v>
      </c>
      <c r="D50" s="15">
        <f>D51</f>
        <v>12000</v>
      </c>
      <c r="E50" s="15">
        <f>E51</f>
        <v>1.561904727195768</v>
      </c>
      <c r="F50" s="15">
        <f>F51</f>
        <v>0</v>
      </c>
      <c r="G50" s="15">
        <f t="shared" si="0"/>
        <v>100</v>
      </c>
      <c r="H50" s="5"/>
    </row>
    <row r="51" spans="1:8" ht="54.75">
      <c r="A51" s="43" t="s">
        <v>16</v>
      </c>
      <c r="B51" s="39" t="s">
        <v>15</v>
      </c>
      <c r="C51" s="15">
        <v>12000</v>
      </c>
      <c r="D51" s="15">
        <v>12000</v>
      </c>
      <c r="E51" s="58">
        <f>D51/D10*100</f>
        <v>1.561904727195768</v>
      </c>
      <c r="F51" s="58">
        <f>D51-C51</f>
        <v>0</v>
      </c>
      <c r="G51" s="15">
        <f t="shared" si="0"/>
        <v>100</v>
      </c>
      <c r="H51" s="5"/>
    </row>
    <row r="52" spans="1:8" ht="27">
      <c r="A52" s="43" t="s">
        <v>81</v>
      </c>
      <c r="B52" s="39" t="s">
        <v>82</v>
      </c>
      <c r="C52" s="15">
        <f>C53</f>
        <v>15312</v>
      </c>
      <c r="D52" s="15">
        <f>D53</f>
        <v>11000</v>
      </c>
      <c r="E52" s="15">
        <f>E53</f>
        <v>1.4317459999294542</v>
      </c>
      <c r="F52" s="15">
        <f>F53</f>
        <v>-4312</v>
      </c>
      <c r="G52" s="15">
        <f t="shared" si="0"/>
        <v>71.83908045977012</v>
      </c>
      <c r="H52" s="5"/>
    </row>
    <row r="53" spans="1:8" ht="27">
      <c r="A53" s="43" t="s">
        <v>18</v>
      </c>
      <c r="B53" s="39" t="s">
        <v>17</v>
      </c>
      <c r="C53" s="15">
        <v>15312</v>
      </c>
      <c r="D53" s="15">
        <v>11000</v>
      </c>
      <c r="E53" s="58">
        <f>D53/D10*100</f>
        <v>1.4317459999294542</v>
      </c>
      <c r="F53" s="58">
        <f>D53-C53</f>
        <v>-4312</v>
      </c>
      <c r="G53" s="15">
        <f t="shared" si="0"/>
        <v>71.83908045977012</v>
      </c>
      <c r="H53" s="5"/>
    </row>
    <row r="54" spans="1:8" ht="54.75">
      <c r="A54" s="43" t="s">
        <v>175</v>
      </c>
      <c r="B54" s="39" t="s">
        <v>176</v>
      </c>
      <c r="C54" s="15">
        <f aca="true" t="shared" si="2" ref="C54:F55">C55</f>
        <v>0</v>
      </c>
      <c r="D54" s="15">
        <f t="shared" si="2"/>
        <v>425</v>
      </c>
      <c r="E54" s="15">
        <f t="shared" si="2"/>
        <v>0.055317459088183446</v>
      </c>
      <c r="F54" s="15">
        <f t="shared" si="2"/>
        <v>425</v>
      </c>
      <c r="G54" s="15"/>
      <c r="H54" s="5"/>
    </row>
    <row r="55" spans="1:8" ht="54.75">
      <c r="A55" s="43" t="s">
        <v>177</v>
      </c>
      <c r="B55" s="39" t="s">
        <v>178</v>
      </c>
      <c r="C55" s="15">
        <f t="shared" si="2"/>
        <v>0</v>
      </c>
      <c r="D55" s="15">
        <f t="shared" si="2"/>
        <v>425</v>
      </c>
      <c r="E55" s="15">
        <f t="shared" si="2"/>
        <v>0.055317459088183446</v>
      </c>
      <c r="F55" s="15">
        <f t="shared" si="2"/>
        <v>425</v>
      </c>
      <c r="G55" s="15"/>
      <c r="H55" s="5"/>
    </row>
    <row r="56" spans="1:8" ht="54.75">
      <c r="A56" s="43" t="s">
        <v>179</v>
      </c>
      <c r="B56" s="39" t="s">
        <v>180</v>
      </c>
      <c r="C56" s="15"/>
      <c r="D56" s="15">
        <v>425</v>
      </c>
      <c r="E56" s="58">
        <f>D56/D10*100</f>
        <v>0.055317459088183446</v>
      </c>
      <c r="F56" s="58">
        <f>D56-C56</f>
        <v>425</v>
      </c>
      <c r="G56" s="15"/>
      <c r="H56" s="5"/>
    </row>
    <row r="57" spans="1:8" ht="13.5">
      <c r="A57" s="10" t="s">
        <v>41</v>
      </c>
      <c r="B57" s="11" t="s">
        <v>42</v>
      </c>
      <c r="C57" s="12">
        <f>C58</f>
        <v>1139.6</v>
      </c>
      <c r="D57" s="12">
        <f>D58</f>
        <v>911.7</v>
      </c>
      <c r="E57" s="12">
        <f>E58</f>
        <v>0.11866571164869846</v>
      </c>
      <c r="F57" s="12">
        <f>F58</f>
        <v>-227.89999999999998</v>
      </c>
      <c r="G57" s="12">
        <f t="shared" si="0"/>
        <v>80.00175500175501</v>
      </c>
      <c r="H57" s="5"/>
    </row>
    <row r="58" spans="1:8" ht="13.5">
      <c r="A58" s="13" t="s">
        <v>47</v>
      </c>
      <c r="B58" s="14" t="s">
        <v>48</v>
      </c>
      <c r="C58" s="15">
        <f>C59+C60+C61</f>
        <v>1139.6</v>
      </c>
      <c r="D58" s="15">
        <f>D59+D60+D61</f>
        <v>911.7</v>
      </c>
      <c r="E58" s="15">
        <f>E59+E60+E61</f>
        <v>0.11866571164869846</v>
      </c>
      <c r="F58" s="15">
        <f>F59+F60+F61</f>
        <v>-227.89999999999998</v>
      </c>
      <c r="G58" s="15">
        <f t="shared" si="0"/>
        <v>80.00175500175501</v>
      </c>
      <c r="H58" s="5"/>
    </row>
    <row r="59" spans="1:8" ht="27">
      <c r="A59" s="43" t="s">
        <v>69</v>
      </c>
      <c r="B59" s="37" t="s">
        <v>137</v>
      </c>
      <c r="C59" s="15">
        <v>359.7</v>
      </c>
      <c r="D59" s="15">
        <v>224.6</v>
      </c>
      <c r="E59" s="58">
        <f>D59/D10*100</f>
        <v>0.029233650144014123</v>
      </c>
      <c r="F59" s="58">
        <f>D59-C59</f>
        <v>-135.1</v>
      </c>
      <c r="G59" s="15">
        <f t="shared" si="0"/>
        <v>62.44092299138171</v>
      </c>
      <c r="H59" s="5"/>
    </row>
    <row r="60" spans="1:8" ht="13.5">
      <c r="A60" s="43" t="s">
        <v>70</v>
      </c>
      <c r="B60" s="37" t="s">
        <v>19</v>
      </c>
      <c r="C60" s="15">
        <v>463.1</v>
      </c>
      <c r="D60" s="15">
        <v>6.9</v>
      </c>
      <c r="E60" s="58">
        <f>D60/D10*100</f>
        <v>0.0008980952181375666</v>
      </c>
      <c r="F60" s="58">
        <f>D60-C60</f>
        <v>-456.20000000000005</v>
      </c>
      <c r="G60" s="15">
        <f t="shared" si="0"/>
        <v>1.4899589721442454</v>
      </c>
      <c r="H60" s="5"/>
    </row>
    <row r="61" spans="1:8" ht="13.5">
      <c r="A61" s="13" t="s">
        <v>102</v>
      </c>
      <c r="B61" s="32" t="s">
        <v>68</v>
      </c>
      <c r="C61" s="15">
        <f>C62+C63</f>
        <v>316.8</v>
      </c>
      <c r="D61" s="15">
        <f>D62+D63</f>
        <v>680.2</v>
      </c>
      <c r="E61" s="15">
        <f>E62+E63</f>
        <v>0.08853396628654678</v>
      </c>
      <c r="F61" s="15">
        <f>F62+F63</f>
        <v>363.4000000000001</v>
      </c>
      <c r="G61" s="15">
        <f t="shared" si="0"/>
        <v>214.709595959596</v>
      </c>
      <c r="H61" s="5"/>
    </row>
    <row r="62" spans="1:8" ht="13.5">
      <c r="A62" s="43" t="s">
        <v>98</v>
      </c>
      <c r="B62" s="37" t="s">
        <v>100</v>
      </c>
      <c r="C62" s="15">
        <v>282.7</v>
      </c>
      <c r="D62" s="15">
        <v>405.6</v>
      </c>
      <c r="E62" s="58">
        <f>D62/D10*100</f>
        <v>0.052792379779216955</v>
      </c>
      <c r="F62" s="58">
        <f>D62-C62</f>
        <v>122.90000000000003</v>
      </c>
      <c r="G62" s="15">
        <f t="shared" si="0"/>
        <v>143.47364697559252</v>
      </c>
      <c r="H62" s="5"/>
    </row>
    <row r="63" spans="1:8" ht="13.5">
      <c r="A63" s="43" t="s">
        <v>99</v>
      </c>
      <c r="B63" s="37" t="s">
        <v>101</v>
      </c>
      <c r="C63" s="15">
        <v>34.1</v>
      </c>
      <c r="D63" s="15">
        <v>274.6</v>
      </c>
      <c r="E63" s="58">
        <f>D63/D10*100</f>
        <v>0.03574158650732983</v>
      </c>
      <c r="F63" s="58">
        <f>D63-C63</f>
        <v>240.50000000000003</v>
      </c>
      <c r="G63" s="15">
        <f t="shared" si="0"/>
        <v>805.2785923753665</v>
      </c>
      <c r="H63" s="5"/>
    </row>
    <row r="64" spans="1:8" ht="27">
      <c r="A64" s="25" t="s">
        <v>76</v>
      </c>
      <c r="B64" s="26" t="s">
        <v>75</v>
      </c>
      <c r="C64" s="12">
        <f>C65+C68</f>
        <v>4505</v>
      </c>
      <c r="D64" s="12">
        <f>D65+D68</f>
        <v>5</v>
      </c>
      <c r="E64" s="12">
        <f>E65+E68</f>
        <v>0.00065079363633157</v>
      </c>
      <c r="F64" s="12">
        <f>F65+F68</f>
        <v>-4500</v>
      </c>
      <c r="G64" s="12">
        <f t="shared" si="0"/>
        <v>0.11098779134295228</v>
      </c>
      <c r="H64" s="5"/>
    </row>
    <row r="65" spans="1:8" ht="54.75">
      <c r="A65" s="20" t="s">
        <v>191</v>
      </c>
      <c r="B65" s="21" t="s">
        <v>192</v>
      </c>
      <c r="C65" s="15">
        <f>C66</f>
        <v>4500</v>
      </c>
      <c r="D65" s="15">
        <f aca="true" t="shared" si="3" ref="D65:F66">D66</f>
        <v>0</v>
      </c>
      <c r="E65" s="15">
        <f t="shared" si="3"/>
        <v>0</v>
      </c>
      <c r="F65" s="15">
        <f t="shared" si="3"/>
        <v>-4500</v>
      </c>
      <c r="G65" s="15">
        <f t="shared" si="0"/>
        <v>0</v>
      </c>
      <c r="H65" s="5"/>
    </row>
    <row r="66" spans="1:8" ht="54.75">
      <c r="A66" s="20" t="s">
        <v>193</v>
      </c>
      <c r="B66" s="21" t="s">
        <v>194</v>
      </c>
      <c r="C66" s="15">
        <f>C67</f>
        <v>4500</v>
      </c>
      <c r="D66" s="15">
        <f t="shared" si="3"/>
        <v>0</v>
      </c>
      <c r="E66" s="15">
        <f t="shared" si="3"/>
        <v>0</v>
      </c>
      <c r="F66" s="15">
        <f t="shared" si="3"/>
        <v>-4500</v>
      </c>
      <c r="G66" s="15">
        <f t="shared" si="0"/>
        <v>0</v>
      </c>
      <c r="H66" s="5"/>
    </row>
    <row r="67" spans="1:8" ht="54.75">
      <c r="A67" s="20" t="s">
        <v>195</v>
      </c>
      <c r="B67" s="21" t="s">
        <v>196</v>
      </c>
      <c r="C67" s="15">
        <v>4500</v>
      </c>
      <c r="D67" s="15"/>
      <c r="E67" s="58">
        <f>D67/D10*100</f>
        <v>0</v>
      </c>
      <c r="F67" s="58">
        <f>D67-C67</f>
        <v>-4500</v>
      </c>
      <c r="G67" s="15">
        <f t="shared" si="0"/>
        <v>0</v>
      </c>
      <c r="H67" s="5"/>
    </row>
    <row r="68" spans="1:8" ht="27">
      <c r="A68" s="43" t="s">
        <v>84</v>
      </c>
      <c r="B68" s="39" t="s">
        <v>85</v>
      </c>
      <c r="C68" s="15">
        <f aca="true" t="shared" si="4" ref="C68:F69">C69</f>
        <v>5</v>
      </c>
      <c r="D68" s="15">
        <f t="shared" si="4"/>
        <v>5</v>
      </c>
      <c r="E68" s="15">
        <f t="shared" si="4"/>
        <v>0.00065079363633157</v>
      </c>
      <c r="F68" s="15">
        <f t="shared" si="4"/>
        <v>0</v>
      </c>
      <c r="G68" s="15">
        <f t="shared" si="0"/>
        <v>100</v>
      </c>
      <c r="H68" s="5"/>
    </row>
    <row r="69" spans="1:8" ht="27">
      <c r="A69" s="43" t="s">
        <v>86</v>
      </c>
      <c r="B69" s="39" t="s">
        <v>87</v>
      </c>
      <c r="C69" s="15">
        <f t="shared" si="4"/>
        <v>5</v>
      </c>
      <c r="D69" s="15">
        <f t="shared" si="4"/>
        <v>5</v>
      </c>
      <c r="E69" s="15">
        <f t="shared" si="4"/>
        <v>0.00065079363633157</v>
      </c>
      <c r="F69" s="15">
        <f t="shared" si="4"/>
        <v>0</v>
      </c>
      <c r="G69" s="15">
        <f t="shared" si="0"/>
        <v>100</v>
      </c>
      <c r="H69" s="5"/>
    </row>
    <row r="70" spans="1:8" ht="27">
      <c r="A70" s="43" t="s">
        <v>20</v>
      </c>
      <c r="B70" s="39" t="s">
        <v>21</v>
      </c>
      <c r="C70" s="15">
        <v>5</v>
      </c>
      <c r="D70" s="15">
        <v>5</v>
      </c>
      <c r="E70" s="58">
        <f>D70/D10*100</f>
        <v>0.00065079363633157</v>
      </c>
      <c r="F70" s="58">
        <f>D70-C70</f>
        <v>0</v>
      </c>
      <c r="G70" s="15">
        <f t="shared" si="0"/>
        <v>100</v>
      </c>
      <c r="H70" s="5"/>
    </row>
    <row r="71" spans="1:8" ht="13.5">
      <c r="A71" s="10" t="s">
        <v>58</v>
      </c>
      <c r="B71" s="11" t="s">
        <v>59</v>
      </c>
      <c r="C71" s="12">
        <v>1692</v>
      </c>
      <c r="D71" s="12">
        <v>200</v>
      </c>
      <c r="E71" s="59">
        <f>D71/D10*100</f>
        <v>0.026031745453262797</v>
      </c>
      <c r="F71" s="59">
        <f>D71-C71</f>
        <v>-1492</v>
      </c>
      <c r="G71" s="12">
        <f t="shared" si="0"/>
        <v>11.82033096926714</v>
      </c>
      <c r="H71" s="5"/>
    </row>
    <row r="72" spans="1:8" ht="13.5">
      <c r="A72" s="10" t="s">
        <v>43</v>
      </c>
      <c r="B72" s="11" t="s">
        <v>54</v>
      </c>
      <c r="C72" s="12">
        <f>C73+C163</f>
        <v>471740.39999999997</v>
      </c>
      <c r="D72" s="12">
        <f>D73</f>
        <v>481551.3</v>
      </c>
      <c r="E72" s="12">
        <f>E73</f>
        <v>62.67810432143895</v>
      </c>
      <c r="F72" s="12">
        <f>F73+F163</f>
        <v>9810.900000000001</v>
      </c>
      <c r="G72" s="12">
        <f t="shared" si="0"/>
        <v>102.07972435687087</v>
      </c>
      <c r="H72" s="5"/>
    </row>
    <row r="73" spans="1:8" ht="27">
      <c r="A73" s="10" t="s">
        <v>55</v>
      </c>
      <c r="B73" s="11" t="s">
        <v>44</v>
      </c>
      <c r="C73" s="12">
        <f>C74+C83+C119+C152</f>
        <v>451673.6</v>
      </c>
      <c r="D73" s="12">
        <f>D74+D83+D119+D152</f>
        <v>481551.3</v>
      </c>
      <c r="E73" s="12">
        <f>E74+E83+E119+E152</f>
        <v>62.67810432143895</v>
      </c>
      <c r="F73" s="12">
        <f>F74+F83+F119+F152</f>
        <v>29877.7</v>
      </c>
      <c r="G73" s="12">
        <f t="shared" si="0"/>
        <v>106.61488738770653</v>
      </c>
      <c r="H73" s="5"/>
    </row>
    <row r="74" spans="1:12" ht="13.5">
      <c r="A74" s="43" t="s">
        <v>107</v>
      </c>
      <c r="B74" s="37" t="s">
        <v>96</v>
      </c>
      <c r="C74" s="12">
        <f>C75+C81</f>
        <v>180983.3</v>
      </c>
      <c r="D74" s="12">
        <f>D75</f>
        <v>210610</v>
      </c>
      <c r="E74" s="12">
        <f>E75</f>
        <v>27.41272954955839</v>
      </c>
      <c r="F74" s="12">
        <f>F75+F81</f>
        <v>29626.7</v>
      </c>
      <c r="G74" s="12">
        <f t="shared" si="0"/>
        <v>116.36985290908058</v>
      </c>
      <c r="H74" s="5"/>
      <c r="L74" s="5">
        <f>H73-F73</f>
        <v>-29877.7</v>
      </c>
    </row>
    <row r="75" spans="1:8" ht="13.5">
      <c r="A75" s="43" t="s">
        <v>108</v>
      </c>
      <c r="B75" s="37" t="s">
        <v>168</v>
      </c>
      <c r="C75" s="15">
        <f>C76+C79</f>
        <v>174789</v>
      </c>
      <c r="D75" s="15">
        <f>D76+D79</f>
        <v>210610</v>
      </c>
      <c r="E75" s="15">
        <f>E76+E79</f>
        <v>27.41272954955839</v>
      </c>
      <c r="F75" s="15">
        <f>F76+F79</f>
        <v>35821</v>
      </c>
      <c r="G75" s="15">
        <f aca="true" t="shared" si="5" ref="G75:G156">D75/C75*100</f>
        <v>120.49385258797751</v>
      </c>
      <c r="H75" s="5"/>
    </row>
    <row r="76" spans="1:8" ht="27">
      <c r="A76" s="43" t="s">
        <v>109</v>
      </c>
      <c r="B76" s="69" t="s">
        <v>229</v>
      </c>
      <c r="C76" s="15">
        <f>C78</f>
        <v>173761</v>
      </c>
      <c r="D76" s="15">
        <f>D78</f>
        <v>210610</v>
      </c>
      <c r="E76" s="15">
        <f>E78</f>
        <v>27.41272954955839</v>
      </c>
      <c r="F76" s="15">
        <f>F78</f>
        <v>36849</v>
      </c>
      <c r="G76" s="15">
        <f t="shared" si="5"/>
        <v>121.20671497056301</v>
      </c>
      <c r="H76" s="5"/>
    </row>
    <row r="77" spans="1:8" ht="13.5">
      <c r="A77" s="17"/>
      <c r="B77" s="40" t="s">
        <v>60</v>
      </c>
      <c r="C77" s="15"/>
      <c r="D77" s="15"/>
      <c r="E77" s="58"/>
      <c r="F77" s="58"/>
      <c r="G77" s="15"/>
      <c r="H77" s="5"/>
    </row>
    <row r="78" spans="1:8" ht="69">
      <c r="A78" s="17"/>
      <c r="B78" s="40" t="s">
        <v>138</v>
      </c>
      <c r="C78" s="15">
        <v>173761</v>
      </c>
      <c r="D78" s="15">
        <v>210610</v>
      </c>
      <c r="E78" s="58">
        <f>D78/D10*100</f>
        <v>27.41272954955839</v>
      </c>
      <c r="F78" s="58">
        <f>D78-C78</f>
        <v>36849</v>
      </c>
      <c r="G78" s="15">
        <f t="shared" si="5"/>
        <v>121.20671497056301</v>
      </c>
      <c r="H78" s="5"/>
    </row>
    <row r="79" spans="1:8" ht="27">
      <c r="A79" s="18" t="s">
        <v>109</v>
      </c>
      <c r="B79" s="69" t="s">
        <v>229</v>
      </c>
      <c r="C79" s="15">
        <f>C80</f>
        <v>1028</v>
      </c>
      <c r="D79" s="15">
        <f>D80</f>
        <v>0</v>
      </c>
      <c r="E79" s="15">
        <f>E80</f>
        <v>0</v>
      </c>
      <c r="F79" s="15">
        <f>F80</f>
        <v>-1028</v>
      </c>
      <c r="G79" s="15">
        <f t="shared" si="5"/>
        <v>0</v>
      </c>
      <c r="H79" s="5"/>
    </row>
    <row r="80" spans="1:8" ht="54.75">
      <c r="A80" s="20"/>
      <c r="B80" s="21" t="s">
        <v>256</v>
      </c>
      <c r="C80" s="15">
        <v>1028</v>
      </c>
      <c r="D80" s="15">
        <v>0</v>
      </c>
      <c r="E80" s="58">
        <f>D80/D10*100</f>
        <v>0</v>
      </c>
      <c r="F80" s="58">
        <f>D80-C80</f>
        <v>-1028</v>
      </c>
      <c r="G80" s="15">
        <f t="shared" si="5"/>
        <v>0</v>
      </c>
      <c r="H80" s="5"/>
    </row>
    <row r="81" spans="1:8" ht="27">
      <c r="A81" s="33" t="s">
        <v>197</v>
      </c>
      <c r="B81" s="14" t="s">
        <v>198</v>
      </c>
      <c r="C81" s="15">
        <f>C82</f>
        <v>6194.3</v>
      </c>
      <c r="D81" s="15">
        <f>D82</f>
        <v>0</v>
      </c>
      <c r="E81" s="58"/>
      <c r="F81" s="58">
        <f>D81-C81</f>
        <v>-6194.3</v>
      </c>
      <c r="G81" s="15">
        <f t="shared" si="5"/>
        <v>0</v>
      </c>
      <c r="H81" s="5"/>
    </row>
    <row r="82" spans="1:8" ht="27">
      <c r="A82" s="33" t="s">
        <v>199</v>
      </c>
      <c r="B82" s="23" t="s">
        <v>200</v>
      </c>
      <c r="C82" s="15">
        <v>6194.3</v>
      </c>
      <c r="D82" s="15">
        <v>0</v>
      </c>
      <c r="E82" s="58"/>
      <c r="F82" s="58">
        <f>D82-C82</f>
        <v>-6194.3</v>
      </c>
      <c r="G82" s="15">
        <f t="shared" si="5"/>
        <v>0</v>
      </c>
      <c r="H82" s="5"/>
    </row>
    <row r="83" spans="1:8" ht="27">
      <c r="A83" s="54" t="s">
        <v>110</v>
      </c>
      <c r="B83" s="44" t="s">
        <v>111</v>
      </c>
      <c r="C83" s="12">
        <f>C84+C86+C100+C104</f>
        <v>50894.7</v>
      </c>
      <c r="D83" s="12">
        <f>D84+D86+D88+D92+D96+D100+D104</f>
        <v>13264.1</v>
      </c>
      <c r="E83" s="12">
        <f>E84+E86+E88+E92+E96+E100+E104</f>
        <v>1.7264383743331155</v>
      </c>
      <c r="F83" s="12">
        <f>F84+F86+F88+F92+F96+F100+F104</f>
        <v>-37630.6</v>
      </c>
      <c r="G83" s="12">
        <f t="shared" si="5"/>
        <v>26.061849269177344</v>
      </c>
      <c r="H83" s="5"/>
    </row>
    <row r="84" spans="1:8" ht="82.5">
      <c r="A84" s="55" t="s">
        <v>201</v>
      </c>
      <c r="B84" s="41" t="s">
        <v>202</v>
      </c>
      <c r="C84" s="15">
        <f>C85</f>
        <v>28385.7</v>
      </c>
      <c r="D84" s="15">
        <f>D85</f>
        <v>0</v>
      </c>
      <c r="E84" s="15">
        <f>E85</f>
        <v>0</v>
      </c>
      <c r="F84" s="15">
        <f>F85</f>
        <v>-28385.7</v>
      </c>
      <c r="G84" s="15">
        <f t="shared" si="5"/>
        <v>0</v>
      </c>
      <c r="H84" s="5"/>
    </row>
    <row r="85" spans="1:8" ht="82.5">
      <c r="A85" s="55" t="s">
        <v>203</v>
      </c>
      <c r="B85" s="41" t="s">
        <v>204</v>
      </c>
      <c r="C85" s="15">
        <f>28385.7</f>
        <v>28385.7</v>
      </c>
      <c r="D85" s="12"/>
      <c r="E85" s="58"/>
      <c r="F85" s="58">
        <f>D85-C85</f>
        <v>-28385.7</v>
      </c>
      <c r="G85" s="15">
        <f t="shared" si="5"/>
        <v>0</v>
      </c>
      <c r="H85" s="5"/>
    </row>
    <row r="86" spans="1:8" ht="54.75">
      <c r="A86" s="56" t="s">
        <v>205</v>
      </c>
      <c r="B86" s="40" t="s">
        <v>206</v>
      </c>
      <c r="C86" s="15">
        <f>C87</f>
        <v>579.3</v>
      </c>
      <c r="D86" s="15">
        <f>D87</f>
        <v>0</v>
      </c>
      <c r="E86" s="15">
        <f>E87</f>
        <v>0</v>
      </c>
      <c r="F86" s="15">
        <f>F87</f>
        <v>-579.3</v>
      </c>
      <c r="G86" s="15">
        <f t="shared" si="5"/>
        <v>0</v>
      </c>
      <c r="H86" s="5"/>
    </row>
    <row r="87" spans="1:8" ht="54.75">
      <c r="A87" s="55" t="s">
        <v>207</v>
      </c>
      <c r="B87" s="41" t="s">
        <v>208</v>
      </c>
      <c r="C87" s="15">
        <v>579.3</v>
      </c>
      <c r="D87" s="12"/>
      <c r="E87" s="58"/>
      <c r="F87" s="58">
        <f>D87-C87</f>
        <v>-579.3</v>
      </c>
      <c r="G87" s="15">
        <f t="shared" si="5"/>
        <v>0</v>
      </c>
      <c r="H87" s="5"/>
    </row>
    <row r="88" spans="1:8" ht="41.25">
      <c r="A88" s="43" t="s">
        <v>245</v>
      </c>
      <c r="B88" s="37" t="s">
        <v>246</v>
      </c>
      <c r="C88" s="15"/>
      <c r="D88" s="15">
        <f>D89</f>
        <v>3000</v>
      </c>
      <c r="E88" s="15">
        <f>E89</f>
        <v>0.390476181798942</v>
      </c>
      <c r="F88" s="58">
        <f>F89</f>
        <v>3000</v>
      </c>
      <c r="G88" s="15"/>
      <c r="H88" s="5"/>
    </row>
    <row r="89" spans="1:8" ht="41.25">
      <c r="A89" s="43" t="s">
        <v>247</v>
      </c>
      <c r="B89" s="37" t="s">
        <v>248</v>
      </c>
      <c r="C89" s="15"/>
      <c r="D89" s="15">
        <f>D91</f>
        <v>3000</v>
      </c>
      <c r="E89" s="15">
        <f>E91</f>
        <v>0.390476181798942</v>
      </c>
      <c r="F89" s="58">
        <f>F91</f>
        <v>3000</v>
      </c>
      <c r="G89" s="15"/>
      <c r="H89" s="5"/>
    </row>
    <row r="90" spans="1:8" ht="13.5">
      <c r="A90" s="43"/>
      <c r="B90" s="14" t="s">
        <v>46</v>
      </c>
      <c r="C90" s="12"/>
      <c r="D90" s="12"/>
      <c r="E90" s="58"/>
      <c r="F90" s="58"/>
      <c r="G90" s="15"/>
      <c r="H90" s="5"/>
    </row>
    <row r="91" spans="1:8" ht="41.25">
      <c r="A91" s="18"/>
      <c r="B91" s="60" t="s">
        <v>249</v>
      </c>
      <c r="C91" s="15"/>
      <c r="D91" s="15">
        <v>3000</v>
      </c>
      <c r="E91" s="58">
        <f>D91/D10*100</f>
        <v>0.390476181798942</v>
      </c>
      <c r="F91" s="58">
        <f>D91-C91</f>
        <v>3000</v>
      </c>
      <c r="G91" s="15"/>
      <c r="H91" s="5"/>
    </row>
    <row r="92" spans="1:8" ht="41.25">
      <c r="A92" s="18" t="s">
        <v>251</v>
      </c>
      <c r="B92" s="60" t="s">
        <v>252</v>
      </c>
      <c r="C92" s="15"/>
      <c r="D92" s="15">
        <f>D93</f>
        <v>1117.1</v>
      </c>
      <c r="E92" s="15">
        <f>E93</f>
        <v>0.14540031422919936</v>
      </c>
      <c r="F92" s="58">
        <f>F93</f>
        <v>1117.1</v>
      </c>
      <c r="G92" s="15"/>
      <c r="H92" s="5"/>
    </row>
    <row r="93" spans="1:8" ht="41.25">
      <c r="A93" s="18" t="s">
        <v>253</v>
      </c>
      <c r="B93" s="61" t="s">
        <v>254</v>
      </c>
      <c r="C93" s="15"/>
      <c r="D93" s="15">
        <f>D95</f>
        <v>1117.1</v>
      </c>
      <c r="E93" s="58">
        <f>D93/D10*100</f>
        <v>0.14540031422919936</v>
      </c>
      <c r="F93" s="58">
        <f>F95</f>
        <v>1117.1</v>
      </c>
      <c r="G93" s="15"/>
      <c r="H93" s="5"/>
    </row>
    <row r="94" spans="1:8" ht="13.5">
      <c r="A94" s="18"/>
      <c r="B94" s="14" t="s">
        <v>46</v>
      </c>
      <c r="C94" s="15"/>
      <c r="D94" s="15"/>
      <c r="E94" s="58"/>
      <c r="F94" s="58"/>
      <c r="G94" s="15"/>
      <c r="H94" s="5"/>
    </row>
    <row r="95" spans="1:8" ht="41.25">
      <c r="A95" s="38"/>
      <c r="B95" s="16" t="s">
        <v>250</v>
      </c>
      <c r="C95" s="15"/>
      <c r="D95" s="15">
        <v>1117.1</v>
      </c>
      <c r="E95" s="15">
        <f>D95/D10*100</f>
        <v>0.14540031422919936</v>
      </c>
      <c r="F95" s="58">
        <f>D95-C95</f>
        <v>1117.1</v>
      </c>
      <c r="G95" s="15"/>
      <c r="H95" s="5"/>
    </row>
    <row r="96" spans="1:8" ht="27">
      <c r="A96" s="33" t="s">
        <v>260</v>
      </c>
      <c r="B96" s="34" t="s">
        <v>261</v>
      </c>
      <c r="C96" s="15"/>
      <c r="D96" s="15">
        <f>D97</f>
        <v>877.9</v>
      </c>
      <c r="E96" s="15">
        <f>E97</f>
        <v>0.11426634666709706</v>
      </c>
      <c r="F96" s="58">
        <f>D96-C96</f>
        <v>877.9</v>
      </c>
      <c r="G96" s="15"/>
      <c r="H96" s="5"/>
    </row>
    <row r="97" spans="1:8" ht="27">
      <c r="A97" s="33" t="s">
        <v>262</v>
      </c>
      <c r="B97" s="34" t="s">
        <v>263</v>
      </c>
      <c r="C97" s="15"/>
      <c r="D97" s="15">
        <f>D99</f>
        <v>877.9</v>
      </c>
      <c r="E97" s="15">
        <f>E99</f>
        <v>0.11426634666709706</v>
      </c>
      <c r="F97" s="58">
        <f>D97-C97</f>
        <v>877.9</v>
      </c>
      <c r="G97" s="15"/>
      <c r="H97" s="5"/>
    </row>
    <row r="98" spans="1:8" ht="13.5">
      <c r="A98" s="33"/>
      <c r="B98" s="14" t="s">
        <v>46</v>
      </c>
      <c r="C98" s="15"/>
      <c r="D98" s="15"/>
      <c r="E98" s="15"/>
      <c r="F98" s="58"/>
      <c r="G98" s="15"/>
      <c r="H98" s="5"/>
    </row>
    <row r="99" spans="1:8" ht="41.25">
      <c r="A99" s="38"/>
      <c r="B99" s="16" t="s">
        <v>264</v>
      </c>
      <c r="C99" s="15"/>
      <c r="D99" s="15">
        <v>877.9</v>
      </c>
      <c r="E99" s="15">
        <f>D99/D10*100</f>
        <v>0.11426634666709706</v>
      </c>
      <c r="F99" s="58">
        <f>D99-C99</f>
        <v>877.9</v>
      </c>
      <c r="G99" s="15"/>
      <c r="H99" s="5"/>
    </row>
    <row r="100" spans="1:8" s="63" customFormat="1" ht="13.5">
      <c r="A100" s="62" t="s">
        <v>125</v>
      </c>
      <c r="B100" s="41" t="s">
        <v>126</v>
      </c>
      <c r="C100" s="36">
        <f>C101</f>
        <v>944</v>
      </c>
      <c r="D100" s="36">
        <f>D101</f>
        <v>0</v>
      </c>
      <c r="E100" s="36">
        <f>E101</f>
        <v>0</v>
      </c>
      <c r="F100" s="36">
        <f>F101</f>
        <v>-944</v>
      </c>
      <c r="G100" s="36">
        <f t="shared" si="5"/>
        <v>0</v>
      </c>
      <c r="H100" s="5"/>
    </row>
    <row r="101" spans="1:8" s="63" customFormat="1" ht="27">
      <c r="A101" s="62" t="s">
        <v>127</v>
      </c>
      <c r="B101" s="64" t="s">
        <v>128</v>
      </c>
      <c r="C101" s="36">
        <f>C103</f>
        <v>944</v>
      </c>
      <c r="D101" s="36">
        <f>D103</f>
        <v>0</v>
      </c>
      <c r="E101" s="36">
        <f>E103</f>
        <v>0</v>
      </c>
      <c r="F101" s="36">
        <f>F103</f>
        <v>-944</v>
      </c>
      <c r="G101" s="36">
        <f t="shared" si="5"/>
        <v>0</v>
      </c>
      <c r="H101" s="5"/>
    </row>
    <row r="102" spans="1:8" s="63" customFormat="1" ht="13.5">
      <c r="A102" s="62"/>
      <c r="B102" s="40" t="s">
        <v>46</v>
      </c>
      <c r="C102" s="36"/>
      <c r="D102" s="65"/>
      <c r="E102" s="66"/>
      <c r="F102" s="66"/>
      <c r="G102" s="36"/>
      <c r="H102" s="5"/>
    </row>
    <row r="103" spans="1:8" s="63" customFormat="1" ht="88.5" customHeight="1">
      <c r="A103" s="67"/>
      <c r="B103" s="68" t="s">
        <v>257</v>
      </c>
      <c r="C103" s="36">
        <v>944</v>
      </c>
      <c r="D103" s="36"/>
      <c r="E103" s="66"/>
      <c r="F103" s="66">
        <f>D103-C103</f>
        <v>-944</v>
      </c>
      <c r="G103" s="36">
        <f t="shared" si="5"/>
        <v>0</v>
      </c>
      <c r="H103" s="5"/>
    </row>
    <row r="104" spans="1:8" ht="13.5">
      <c r="A104" s="18" t="s">
        <v>112</v>
      </c>
      <c r="B104" s="14" t="s">
        <v>45</v>
      </c>
      <c r="C104" s="15">
        <f>C105</f>
        <v>20985.699999999997</v>
      </c>
      <c r="D104" s="15">
        <f>D105</f>
        <v>8269.1</v>
      </c>
      <c r="E104" s="15">
        <f>E105</f>
        <v>1.076295531637877</v>
      </c>
      <c r="F104" s="15">
        <f>F105</f>
        <v>-12716.6</v>
      </c>
      <c r="G104" s="15">
        <f t="shared" si="5"/>
        <v>39.403498572837705</v>
      </c>
      <c r="H104" s="5"/>
    </row>
    <row r="105" spans="1:8" ht="13.5">
      <c r="A105" s="18" t="s">
        <v>113</v>
      </c>
      <c r="B105" s="21" t="s">
        <v>22</v>
      </c>
      <c r="C105" s="15">
        <f>SUM(C107:C117)</f>
        <v>20985.699999999997</v>
      </c>
      <c r="D105" s="15">
        <f>SUM(D107:D118)</f>
        <v>8269.1</v>
      </c>
      <c r="E105" s="15">
        <f>SUM(E107:E118)</f>
        <v>1.076295531637877</v>
      </c>
      <c r="F105" s="15">
        <f>SUM(F107:F118)</f>
        <v>-12716.6</v>
      </c>
      <c r="G105" s="15">
        <f t="shared" si="5"/>
        <v>39.403498572837705</v>
      </c>
      <c r="H105" s="5"/>
    </row>
    <row r="106" spans="1:8" ht="13.5">
      <c r="A106" s="17"/>
      <c r="B106" s="14" t="s">
        <v>46</v>
      </c>
      <c r="C106" s="15"/>
      <c r="D106" s="15"/>
      <c r="E106" s="58"/>
      <c r="F106" s="58"/>
      <c r="G106" s="15"/>
      <c r="H106" s="5"/>
    </row>
    <row r="107" spans="1:8" ht="69">
      <c r="A107" s="17"/>
      <c r="B107" s="14" t="s">
        <v>141</v>
      </c>
      <c r="C107" s="15">
        <v>4364.6</v>
      </c>
      <c r="D107" s="15">
        <v>3906.4</v>
      </c>
      <c r="E107" s="58">
        <f>D107/D10*100</f>
        <v>0.5084520521931291</v>
      </c>
      <c r="F107" s="58">
        <f aca="true" t="shared" si="6" ref="F107:F118">D107-C107</f>
        <v>-458.2000000000003</v>
      </c>
      <c r="G107" s="15">
        <f t="shared" si="5"/>
        <v>89.50190166338267</v>
      </c>
      <c r="H107" s="5"/>
    </row>
    <row r="108" spans="1:8" ht="54.75">
      <c r="A108" s="17"/>
      <c r="B108" s="14" t="s">
        <v>139</v>
      </c>
      <c r="C108" s="36">
        <v>41.4</v>
      </c>
      <c r="D108" s="36">
        <v>39.4</v>
      </c>
      <c r="E108" s="58">
        <f>D108/D10*100</f>
        <v>0.005128253854292771</v>
      </c>
      <c r="F108" s="58">
        <f t="shared" si="6"/>
        <v>-2</v>
      </c>
      <c r="G108" s="15">
        <f t="shared" si="5"/>
        <v>95.16908212560386</v>
      </c>
      <c r="H108" s="5"/>
    </row>
    <row r="109" spans="1:8" ht="54.75">
      <c r="A109" s="17"/>
      <c r="B109" s="29" t="s">
        <v>142</v>
      </c>
      <c r="C109" s="15">
        <v>1777.4</v>
      </c>
      <c r="D109" s="15">
        <v>1560</v>
      </c>
      <c r="E109" s="58">
        <f>D109/D10*100</f>
        <v>0.20304761453544987</v>
      </c>
      <c r="F109" s="58">
        <f t="shared" si="6"/>
        <v>-217.4000000000001</v>
      </c>
      <c r="G109" s="15">
        <f t="shared" si="5"/>
        <v>87.76865083830313</v>
      </c>
      <c r="H109" s="5"/>
    </row>
    <row r="110" spans="1:8" ht="69">
      <c r="A110" s="17"/>
      <c r="B110" s="29" t="s">
        <v>144</v>
      </c>
      <c r="C110" s="15">
        <v>808.8</v>
      </c>
      <c r="D110" s="15">
        <v>808.8</v>
      </c>
      <c r="E110" s="58">
        <f>D110/D10*100</f>
        <v>0.10527237861299475</v>
      </c>
      <c r="F110" s="58">
        <f t="shared" si="6"/>
        <v>0</v>
      </c>
      <c r="G110" s="15">
        <f t="shared" si="5"/>
        <v>100</v>
      </c>
      <c r="H110" s="5"/>
    </row>
    <row r="111" spans="1:8" ht="123.75">
      <c r="A111" s="17"/>
      <c r="B111" s="29" t="s">
        <v>145</v>
      </c>
      <c r="C111" s="15">
        <v>122</v>
      </c>
      <c r="D111" s="15">
        <v>122.5</v>
      </c>
      <c r="E111" s="58">
        <f>D111/D10*100</f>
        <v>0.015944444090123463</v>
      </c>
      <c r="F111" s="58">
        <f t="shared" si="6"/>
        <v>0.5</v>
      </c>
      <c r="G111" s="15">
        <f t="shared" si="5"/>
        <v>100.40983606557377</v>
      </c>
      <c r="H111" s="5"/>
    </row>
    <row r="112" spans="1:8" ht="69">
      <c r="A112" s="17"/>
      <c r="B112" s="29" t="s">
        <v>258</v>
      </c>
      <c r="C112" s="15">
        <v>25</v>
      </c>
      <c r="D112" s="15">
        <v>25</v>
      </c>
      <c r="E112" s="58">
        <f>D112/D10*100</f>
        <v>0.0032539681816578497</v>
      </c>
      <c r="F112" s="58">
        <f t="shared" si="6"/>
        <v>0</v>
      </c>
      <c r="G112" s="15">
        <f t="shared" si="5"/>
        <v>100</v>
      </c>
      <c r="H112" s="5"/>
    </row>
    <row r="113" spans="1:8" ht="54.75">
      <c r="A113" s="17"/>
      <c r="B113" s="29" t="s">
        <v>143</v>
      </c>
      <c r="C113" s="15">
        <v>436</v>
      </c>
      <c r="D113" s="15">
        <v>436</v>
      </c>
      <c r="E113" s="58">
        <f>D113/D10*100</f>
        <v>0.0567492050881129</v>
      </c>
      <c r="F113" s="58">
        <f t="shared" si="6"/>
        <v>0</v>
      </c>
      <c r="G113" s="15">
        <f t="shared" si="5"/>
        <v>100</v>
      </c>
      <c r="H113" s="5"/>
    </row>
    <row r="114" spans="1:8" ht="82.5">
      <c r="A114" s="17"/>
      <c r="B114" s="29" t="s">
        <v>140</v>
      </c>
      <c r="C114" s="15">
        <v>67.7</v>
      </c>
      <c r="D114" s="15"/>
      <c r="E114" s="58"/>
      <c r="F114" s="58">
        <f t="shared" si="6"/>
        <v>-67.7</v>
      </c>
      <c r="G114" s="15">
        <f t="shared" si="5"/>
        <v>0</v>
      </c>
      <c r="H114" s="5"/>
    </row>
    <row r="115" spans="1:8" ht="41.25">
      <c r="A115" s="17"/>
      <c r="B115" s="29" t="s">
        <v>259</v>
      </c>
      <c r="C115" s="15">
        <v>1425</v>
      </c>
      <c r="D115" s="15">
        <v>1282.5</v>
      </c>
      <c r="E115" s="58">
        <f>D115/D10*100</f>
        <v>0.1669285677190477</v>
      </c>
      <c r="F115" s="58">
        <f t="shared" si="6"/>
        <v>-142.5</v>
      </c>
      <c r="G115" s="15">
        <f t="shared" si="5"/>
        <v>90</v>
      </c>
      <c r="H115" s="5"/>
    </row>
    <row r="116" spans="1:8" ht="82.5">
      <c r="A116" s="17"/>
      <c r="B116" s="29" t="s">
        <v>210</v>
      </c>
      <c r="C116" s="15">
        <v>34.9</v>
      </c>
      <c r="D116" s="15">
        <v>34.9</v>
      </c>
      <c r="E116" s="58">
        <f>D116/D10*100</f>
        <v>0.0045425395815943586</v>
      </c>
      <c r="F116" s="58">
        <f t="shared" si="6"/>
        <v>0</v>
      </c>
      <c r="G116" s="15">
        <f t="shared" si="5"/>
        <v>100</v>
      </c>
      <c r="H116" s="5"/>
    </row>
    <row r="117" spans="1:8" ht="69">
      <c r="A117" s="17"/>
      <c r="B117" s="29" t="s">
        <v>209</v>
      </c>
      <c r="C117" s="15">
        <v>11882.9</v>
      </c>
      <c r="D117" s="15"/>
      <c r="E117" s="58"/>
      <c r="F117" s="58">
        <f t="shared" si="6"/>
        <v>-11882.9</v>
      </c>
      <c r="G117" s="15">
        <f t="shared" si="5"/>
        <v>0</v>
      </c>
      <c r="H117" s="5"/>
    </row>
    <row r="118" spans="1:8" ht="75" customHeight="1">
      <c r="A118" s="17"/>
      <c r="B118" s="29" t="s">
        <v>234</v>
      </c>
      <c r="C118" s="15"/>
      <c r="D118" s="15">
        <v>53.6</v>
      </c>
      <c r="E118" s="58">
        <f>D118/D10*100</f>
        <v>0.006976507781474431</v>
      </c>
      <c r="F118" s="58">
        <f t="shared" si="6"/>
        <v>53.6</v>
      </c>
      <c r="G118" s="15"/>
      <c r="H118" s="5"/>
    </row>
    <row r="119" spans="1:8" ht="13.5">
      <c r="A119" s="28" t="s">
        <v>114</v>
      </c>
      <c r="B119" s="11" t="s">
        <v>97</v>
      </c>
      <c r="C119" s="12">
        <f>C120+C137+C141+C149</f>
        <v>200236.1</v>
      </c>
      <c r="D119" s="12">
        <f>D120+D141+D144+D147+D149</f>
        <v>245745.49999999997</v>
      </c>
      <c r="E119" s="12">
        <f>E120+E141+E144+E147+E149</f>
        <v>31.98592151142397</v>
      </c>
      <c r="F119" s="12">
        <f>F120+F137+F141+F144+F147+F149</f>
        <v>45509.399999999994</v>
      </c>
      <c r="G119" s="12">
        <f t="shared" si="5"/>
        <v>122.7278697497604</v>
      </c>
      <c r="H119" s="5"/>
    </row>
    <row r="120" spans="1:8" ht="27">
      <c r="A120" s="43" t="s">
        <v>115</v>
      </c>
      <c r="B120" s="39" t="s">
        <v>61</v>
      </c>
      <c r="C120" s="15">
        <f>C121</f>
        <v>196616.90000000002</v>
      </c>
      <c r="D120" s="15">
        <f>D121</f>
        <v>243809.19999999998</v>
      </c>
      <c r="E120" s="15">
        <f>E121</f>
        <v>31.733895167818204</v>
      </c>
      <c r="F120" s="15">
        <f>F121</f>
        <v>47192.299999999996</v>
      </c>
      <c r="G120" s="15">
        <f t="shared" si="5"/>
        <v>124.00215851231505</v>
      </c>
      <c r="H120" s="5"/>
    </row>
    <row r="121" spans="1:8" ht="27">
      <c r="A121" s="43" t="s">
        <v>116</v>
      </c>
      <c r="B121" s="39" t="s">
        <v>23</v>
      </c>
      <c r="C121" s="15">
        <f>C123+C124+C125+C126+C127+C128+C131+C132+C133+C134+C135+C136</f>
        <v>196616.90000000002</v>
      </c>
      <c r="D121" s="15">
        <f>D123+D124+D125+D126+D127+D128+D131+D132+D133+D134+D135+D136</f>
        <v>243809.19999999998</v>
      </c>
      <c r="E121" s="15">
        <f>E123+E124+E125+E126+E127+E128+E131+E132+E133+E135</f>
        <v>31.733895167818204</v>
      </c>
      <c r="F121" s="15">
        <f>F123+F124+F125+F126+F127+F128+F131+F132+F133+F134+F135+F136</f>
        <v>47192.299999999996</v>
      </c>
      <c r="G121" s="15">
        <f t="shared" si="5"/>
        <v>124.00215851231505</v>
      </c>
      <c r="H121" s="5"/>
    </row>
    <row r="122" spans="1:8" ht="13.5">
      <c r="A122" s="13"/>
      <c r="B122" s="14" t="s">
        <v>60</v>
      </c>
      <c r="C122" s="15"/>
      <c r="D122" s="15"/>
      <c r="E122" s="58"/>
      <c r="F122" s="58"/>
      <c r="G122" s="15"/>
      <c r="H122" s="5"/>
    </row>
    <row r="123" spans="1:8" ht="82.5">
      <c r="A123" s="13"/>
      <c r="B123" s="23" t="s">
        <v>148</v>
      </c>
      <c r="C123" s="15">
        <v>1242.7</v>
      </c>
      <c r="D123" s="15">
        <v>2410.5</v>
      </c>
      <c r="E123" s="58">
        <f>D123/D10*100</f>
        <v>0.3137476120754499</v>
      </c>
      <c r="F123" s="58">
        <f>D123-C123</f>
        <v>1167.8</v>
      </c>
      <c r="G123" s="15">
        <f t="shared" si="5"/>
        <v>193.9728011587672</v>
      </c>
      <c r="H123" s="5"/>
    </row>
    <row r="124" spans="1:8" ht="82.5">
      <c r="A124" s="13"/>
      <c r="B124" s="14" t="s">
        <v>150</v>
      </c>
      <c r="C124" s="15">
        <v>1029</v>
      </c>
      <c r="D124" s="15">
        <v>411.7</v>
      </c>
      <c r="E124" s="58">
        <f>D124/D10*100</f>
        <v>0.05358634801554147</v>
      </c>
      <c r="F124" s="58">
        <f>D124-C124</f>
        <v>-617.3</v>
      </c>
      <c r="G124" s="15">
        <f t="shared" si="5"/>
        <v>40.009718172983476</v>
      </c>
      <c r="H124" s="5"/>
    </row>
    <row r="125" spans="1:8" ht="82.5">
      <c r="A125" s="13"/>
      <c r="B125" s="14" t="s">
        <v>237</v>
      </c>
      <c r="C125" s="15">
        <v>5766.3</v>
      </c>
      <c r="D125" s="15">
        <v>5275.6</v>
      </c>
      <c r="E125" s="58">
        <f>D125/D10*100</f>
        <v>0.6866653815661662</v>
      </c>
      <c r="F125" s="58">
        <f>D125-C125</f>
        <v>-490.6999999999998</v>
      </c>
      <c r="G125" s="15">
        <f t="shared" si="5"/>
        <v>91.49021036019631</v>
      </c>
      <c r="H125" s="5"/>
    </row>
    <row r="126" spans="1:8" ht="82.5">
      <c r="A126" s="13"/>
      <c r="B126" s="30" t="s">
        <v>149</v>
      </c>
      <c r="C126" s="15">
        <v>2871</v>
      </c>
      <c r="D126" s="15">
        <v>2710.2</v>
      </c>
      <c r="E126" s="58">
        <f>D126/D10*100</f>
        <v>0.3527561826371642</v>
      </c>
      <c r="F126" s="58">
        <f>D126-C126</f>
        <v>-160.80000000000018</v>
      </c>
      <c r="G126" s="15">
        <f t="shared" si="5"/>
        <v>94.39916405433647</v>
      </c>
      <c r="H126" s="5"/>
    </row>
    <row r="127" spans="1:8" ht="82.5">
      <c r="A127" s="13"/>
      <c r="B127" s="23" t="s">
        <v>236</v>
      </c>
      <c r="C127" s="15">
        <v>125808.1</v>
      </c>
      <c r="D127" s="15">
        <v>150488.1</v>
      </c>
      <c r="E127" s="58">
        <f>D127/D10*100</f>
        <v>19.587339564725788</v>
      </c>
      <c r="F127" s="58">
        <f>D127-C127</f>
        <v>24680</v>
      </c>
      <c r="G127" s="15">
        <f t="shared" si="5"/>
        <v>119.61717886209236</v>
      </c>
      <c r="H127" s="5"/>
    </row>
    <row r="128" spans="1:8" ht="41.25">
      <c r="A128" s="13"/>
      <c r="B128" s="14" t="s">
        <v>151</v>
      </c>
      <c r="C128" s="15">
        <f>C129+C130</f>
        <v>3376.9</v>
      </c>
      <c r="D128" s="15">
        <f>D129+D130</f>
        <v>3730.2999999999997</v>
      </c>
      <c r="E128" s="15">
        <f>E129+E130</f>
        <v>0.4855311003215311</v>
      </c>
      <c r="F128" s="15">
        <f>F129+F130</f>
        <v>353.39999999999964</v>
      </c>
      <c r="G128" s="15">
        <f t="shared" si="5"/>
        <v>110.46521958008823</v>
      </c>
      <c r="H128" s="5"/>
    </row>
    <row r="129" spans="1:8" ht="69">
      <c r="A129" s="13"/>
      <c r="B129" s="14" t="s">
        <v>238</v>
      </c>
      <c r="C129" s="15">
        <v>2603.9</v>
      </c>
      <c r="D129" s="15">
        <v>2669.2</v>
      </c>
      <c r="E129" s="58">
        <f>D129/D10*100</f>
        <v>0.3474196748192453</v>
      </c>
      <c r="F129" s="58">
        <f aca="true" t="shared" si="7" ref="F129:F136">D129-C129</f>
        <v>65.29999999999973</v>
      </c>
      <c r="G129" s="15">
        <f t="shared" si="5"/>
        <v>102.50777679634393</v>
      </c>
      <c r="H129" s="5"/>
    </row>
    <row r="130" spans="1:8" ht="110.25">
      <c r="A130" s="13"/>
      <c r="B130" s="14" t="s">
        <v>152</v>
      </c>
      <c r="C130" s="15">
        <v>773</v>
      </c>
      <c r="D130" s="15">
        <v>1061.1</v>
      </c>
      <c r="E130" s="58">
        <f>D130/D10*100</f>
        <v>0.13811142550228578</v>
      </c>
      <c r="F130" s="58">
        <f t="shared" si="7"/>
        <v>288.0999999999999</v>
      </c>
      <c r="G130" s="15">
        <f t="shared" si="5"/>
        <v>137.27037516170762</v>
      </c>
      <c r="H130" s="5"/>
    </row>
    <row r="131" spans="1:8" ht="41.25">
      <c r="A131" s="13"/>
      <c r="B131" s="14" t="s">
        <v>239</v>
      </c>
      <c r="C131" s="15">
        <v>695.6</v>
      </c>
      <c r="D131" s="15">
        <v>1027.3</v>
      </c>
      <c r="E131" s="58">
        <f>D131/D10*100</f>
        <v>0.13371206052068435</v>
      </c>
      <c r="F131" s="58">
        <f t="shared" si="7"/>
        <v>331.69999999999993</v>
      </c>
      <c r="G131" s="15">
        <f t="shared" si="5"/>
        <v>147.68545140885564</v>
      </c>
      <c r="H131" s="5"/>
    </row>
    <row r="132" spans="1:8" ht="69">
      <c r="A132" s="13"/>
      <c r="B132" s="14" t="s">
        <v>153</v>
      </c>
      <c r="C132" s="15">
        <v>52310.3</v>
      </c>
      <c r="D132" s="15">
        <v>74163.9</v>
      </c>
      <c r="E132" s="58">
        <f>D132/D10*100</f>
        <v>9.653078833106186</v>
      </c>
      <c r="F132" s="58">
        <f t="shared" si="7"/>
        <v>21853.59999999999</v>
      </c>
      <c r="G132" s="15">
        <f t="shared" si="5"/>
        <v>141.77685847720235</v>
      </c>
      <c r="H132" s="5"/>
    </row>
    <row r="133" spans="1:8" ht="82.5">
      <c r="A133" s="13"/>
      <c r="B133" s="14" t="s">
        <v>147</v>
      </c>
      <c r="C133" s="15">
        <v>1210.9</v>
      </c>
      <c r="D133" s="15">
        <v>1198.4</v>
      </c>
      <c r="E133" s="58">
        <f>D133/D10*100</f>
        <v>0.15598221875595072</v>
      </c>
      <c r="F133" s="58">
        <f t="shared" si="7"/>
        <v>-12.5</v>
      </c>
      <c r="G133" s="15">
        <f t="shared" si="5"/>
        <v>98.96770996779254</v>
      </c>
      <c r="H133" s="5"/>
    </row>
    <row r="134" spans="1:8" ht="27">
      <c r="A134" s="13"/>
      <c r="B134" s="14" t="s">
        <v>211</v>
      </c>
      <c r="C134" s="15">
        <v>244</v>
      </c>
      <c r="D134" s="15"/>
      <c r="E134" s="58"/>
      <c r="F134" s="58">
        <f t="shared" si="7"/>
        <v>-244</v>
      </c>
      <c r="G134" s="15">
        <f t="shared" si="5"/>
        <v>0</v>
      </c>
      <c r="H134" s="5"/>
    </row>
    <row r="135" spans="1:8" ht="54.75">
      <c r="A135" s="13"/>
      <c r="B135" s="14" t="s">
        <v>154</v>
      </c>
      <c r="C135" s="15">
        <v>1662.1</v>
      </c>
      <c r="D135" s="15">
        <v>2393.2</v>
      </c>
      <c r="E135" s="58">
        <f>D135/D10*100</f>
        <v>0.31149586609374263</v>
      </c>
      <c r="F135" s="58">
        <f t="shared" si="7"/>
        <v>731.0999999999999</v>
      </c>
      <c r="G135" s="15">
        <f t="shared" si="5"/>
        <v>143.9865230732206</v>
      </c>
      <c r="H135" s="5"/>
    </row>
    <row r="136" spans="1:8" ht="110.25">
      <c r="A136" s="13"/>
      <c r="B136" s="40" t="s">
        <v>212</v>
      </c>
      <c r="C136" s="15">
        <v>400</v>
      </c>
      <c r="D136" s="15"/>
      <c r="E136" s="58"/>
      <c r="F136" s="58">
        <f t="shared" si="7"/>
        <v>-400</v>
      </c>
      <c r="G136" s="15">
        <f t="shared" si="5"/>
        <v>0</v>
      </c>
      <c r="H136" s="5"/>
    </row>
    <row r="137" spans="1:8" ht="41.25">
      <c r="A137" s="13" t="s">
        <v>213</v>
      </c>
      <c r="B137" s="14" t="s">
        <v>214</v>
      </c>
      <c r="C137" s="15">
        <f>C138</f>
        <v>1000</v>
      </c>
      <c r="D137" s="15">
        <f>D138</f>
        <v>0</v>
      </c>
      <c r="E137" s="15">
        <f>E138</f>
        <v>0</v>
      </c>
      <c r="F137" s="15">
        <f>F138</f>
        <v>-1000</v>
      </c>
      <c r="G137" s="15">
        <f t="shared" si="5"/>
        <v>0</v>
      </c>
      <c r="H137" s="5"/>
    </row>
    <row r="138" spans="1:8" ht="41.25">
      <c r="A138" s="13" t="s">
        <v>215</v>
      </c>
      <c r="B138" s="14" t="s">
        <v>216</v>
      </c>
      <c r="C138" s="15">
        <f>C140</f>
        <v>1000</v>
      </c>
      <c r="D138" s="15">
        <f>D140</f>
        <v>0</v>
      </c>
      <c r="E138" s="15">
        <f>E140</f>
        <v>0</v>
      </c>
      <c r="F138" s="15">
        <f>F140</f>
        <v>-1000</v>
      </c>
      <c r="G138" s="15">
        <f t="shared" si="5"/>
        <v>0</v>
      </c>
      <c r="H138" s="5"/>
    </row>
    <row r="139" spans="1:8" ht="13.5">
      <c r="A139" s="13"/>
      <c r="B139" s="14" t="s">
        <v>60</v>
      </c>
      <c r="C139" s="15"/>
      <c r="D139" s="15"/>
      <c r="E139" s="58"/>
      <c r="F139" s="58"/>
      <c r="G139" s="15"/>
      <c r="H139" s="5"/>
    </row>
    <row r="140" spans="1:8" ht="82.5">
      <c r="A140" s="13"/>
      <c r="B140" s="14" t="s">
        <v>217</v>
      </c>
      <c r="C140" s="15">
        <v>1000</v>
      </c>
      <c r="D140" s="15"/>
      <c r="E140" s="58"/>
      <c r="F140" s="58">
        <f>D140-C140</f>
        <v>-1000</v>
      </c>
      <c r="G140" s="15">
        <f t="shared" si="5"/>
        <v>0</v>
      </c>
      <c r="H140" s="5"/>
    </row>
    <row r="141" spans="1:8" ht="27">
      <c r="A141" s="33" t="s">
        <v>117</v>
      </c>
      <c r="B141" s="37" t="s">
        <v>79</v>
      </c>
      <c r="C141" s="15">
        <f aca="true" t="shared" si="8" ref="C141:F142">C142</f>
        <v>443.9</v>
      </c>
      <c r="D141" s="15">
        <f t="shared" si="8"/>
        <v>505.6</v>
      </c>
      <c r="E141" s="15">
        <f t="shared" si="8"/>
        <v>0.06580825250584836</v>
      </c>
      <c r="F141" s="15">
        <f t="shared" si="8"/>
        <v>61.700000000000045</v>
      </c>
      <c r="G141" s="15">
        <f t="shared" si="5"/>
        <v>113.8995269204776</v>
      </c>
      <c r="H141" s="5"/>
    </row>
    <row r="142" spans="1:8" ht="27">
      <c r="A142" s="18" t="s">
        <v>118</v>
      </c>
      <c r="B142" s="71" t="s">
        <v>169</v>
      </c>
      <c r="C142" s="15">
        <f t="shared" si="8"/>
        <v>443.9</v>
      </c>
      <c r="D142" s="15">
        <f t="shared" si="8"/>
        <v>505.6</v>
      </c>
      <c r="E142" s="15">
        <f t="shared" si="8"/>
        <v>0.06580825250584836</v>
      </c>
      <c r="F142" s="15">
        <f t="shared" si="8"/>
        <v>61.700000000000045</v>
      </c>
      <c r="G142" s="15">
        <f t="shared" si="5"/>
        <v>113.8995269204776</v>
      </c>
      <c r="H142" s="5"/>
    </row>
    <row r="143" spans="1:8" ht="41.25">
      <c r="A143" s="20"/>
      <c r="B143" s="16" t="s">
        <v>255</v>
      </c>
      <c r="C143" s="15">
        <v>443.9</v>
      </c>
      <c r="D143" s="15">
        <v>505.6</v>
      </c>
      <c r="E143" s="58">
        <f>D143/D10*100</f>
        <v>0.06580825250584836</v>
      </c>
      <c r="F143" s="58">
        <f>D143-C143</f>
        <v>61.700000000000045</v>
      </c>
      <c r="G143" s="15">
        <f t="shared" si="5"/>
        <v>113.8995269204776</v>
      </c>
      <c r="H143" s="5"/>
    </row>
    <row r="144" spans="1:8" ht="41.25">
      <c r="A144" s="20" t="s">
        <v>265</v>
      </c>
      <c r="B144" s="16" t="s">
        <v>266</v>
      </c>
      <c r="C144" s="15"/>
      <c r="D144" s="15">
        <f>D145</f>
        <v>14.4</v>
      </c>
      <c r="E144" s="15">
        <f>E145</f>
        <v>0.0018742856726349218</v>
      </c>
      <c r="F144" s="58">
        <f>D144-C144</f>
        <v>14.4</v>
      </c>
      <c r="G144" s="15"/>
      <c r="H144" s="5"/>
    </row>
    <row r="145" spans="1:8" ht="41.25">
      <c r="A145" s="20" t="s">
        <v>267</v>
      </c>
      <c r="B145" s="16" t="s">
        <v>268</v>
      </c>
      <c r="C145" s="15"/>
      <c r="D145" s="15">
        <f>D146</f>
        <v>14.4</v>
      </c>
      <c r="E145" s="15">
        <f>E146</f>
        <v>0.0018742856726349218</v>
      </c>
      <c r="F145" s="58">
        <f>D145-C145</f>
        <v>14.4</v>
      </c>
      <c r="G145" s="15"/>
      <c r="H145" s="5"/>
    </row>
    <row r="146" spans="1:8" ht="41.25">
      <c r="A146" s="20"/>
      <c r="B146" s="16" t="s">
        <v>269</v>
      </c>
      <c r="C146" s="15"/>
      <c r="D146" s="15">
        <v>14.4</v>
      </c>
      <c r="E146" s="58">
        <f>D146/D10*100</f>
        <v>0.0018742856726349218</v>
      </c>
      <c r="F146" s="58">
        <f>D146-C146</f>
        <v>14.4</v>
      </c>
      <c r="G146" s="15"/>
      <c r="H146" s="5"/>
    </row>
    <row r="147" spans="1:8" ht="13.5">
      <c r="A147" s="17" t="s">
        <v>243</v>
      </c>
      <c r="B147" s="23" t="s">
        <v>244</v>
      </c>
      <c r="C147" s="15"/>
      <c r="D147" s="15">
        <f>D148</f>
        <v>134.5</v>
      </c>
      <c r="E147" s="15">
        <f>E148</f>
        <v>0.017506348817319235</v>
      </c>
      <c r="F147" s="15">
        <f>F148</f>
        <v>134.5</v>
      </c>
      <c r="G147" s="15"/>
      <c r="H147" s="5"/>
    </row>
    <row r="148" spans="1:8" ht="27">
      <c r="A148" s="20" t="s">
        <v>241</v>
      </c>
      <c r="B148" s="16" t="s">
        <v>242</v>
      </c>
      <c r="C148" s="15"/>
      <c r="D148" s="15">
        <v>134.5</v>
      </c>
      <c r="E148" s="58">
        <f>D148/D10*100</f>
        <v>0.017506348817319235</v>
      </c>
      <c r="F148" s="58">
        <f>D148-C148</f>
        <v>134.5</v>
      </c>
      <c r="G148" s="15"/>
      <c r="H148" s="5"/>
    </row>
    <row r="149" spans="1:8" ht="27">
      <c r="A149" s="18" t="s">
        <v>119</v>
      </c>
      <c r="B149" s="16" t="s">
        <v>80</v>
      </c>
      <c r="C149" s="15">
        <f aca="true" t="shared" si="9" ref="C149:F150">C150</f>
        <v>2175.3</v>
      </c>
      <c r="D149" s="15">
        <f t="shared" si="9"/>
        <v>1281.8</v>
      </c>
      <c r="E149" s="15">
        <f t="shared" si="9"/>
        <v>0.1668374566099613</v>
      </c>
      <c r="F149" s="15">
        <f t="shared" si="9"/>
        <v>-893.5000000000002</v>
      </c>
      <c r="G149" s="15">
        <f t="shared" si="5"/>
        <v>58.92520571875143</v>
      </c>
      <c r="H149" s="5"/>
    </row>
    <row r="150" spans="1:8" ht="27">
      <c r="A150" s="18" t="s">
        <v>120</v>
      </c>
      <c r="B150" s="16" t="s">
        <v>1</v>
      </c>
      <c r="C150" s="15">
        <f t="shared" si="9"/>
        <v>2175.3</v>
      </c>
      <c r="D150" s="15">
        <f t="shared" si="9"/>
        <v>1281.8</v>
      </c>
      <c r="E150" s="15">
        <f t="shared" si="9"/>
        <v>0.1668374566099613</v>
      </c>
      <c r="F150" s="15">
        <f t="shared" si="9"/>
        <v>-893.5000000000002</v>
      </c>
      <c r="G150" s="15">
        <f t="shared" si="5"/>
        <v>58.92520571875143</v>
      </c>
      <c r="H150" s="5"/>
    </row>
    <row r="151" spans="1:8" ht="27">
      <c r="A151" s="20"/>
      <c r="B151" s="16" t="s">
        <v>146</v>
      </c>
      <c r="C151" s="15">
        <v>2175.3</v>
      </c>
      <c r="D151" s="15">
        <v>1281.8</v>
      </c>
      <c r="E151" s="58">
        <f>D151/D10*100</f>
        <v>0.1668374566099613</v>
      </c>
      <c r="F151" s="58">
        <f>D151-C151</f>
        <v>-893.5000000000002</v>
      </c>
      <c r="G151" s="15">
        <f t="shared" si="5"/>
        <v>58.92520571875143</v>
      </c>
      <c r="H151" s="5"/>
    </row>
    <row r="152" spans="1:8" ht="13.5">
      <c r="A152" s="28" t="s">
        <v>121</v>
      </c>
      <c r="B152" s="11" t="s">
        <v>26</v>
      </c>
      <c r="C152" s="12">
        <f>C153+C155</f>
        <v>19559.5</v>
      </c>
      <c r="D152" s="12">
        <f>D155</f>
        <v>11931.7</v>
      </c>
      <c r="E152" s="12">
        <f>E155</f>
        <v>1.553014886123479</v>
      </c>
      <c r="F152" s="12">
        <f>F153+F155</f>
        <v>-7627.799999999999</v>
      </c>
      <c r="G152" s="12">
        <f t="shared" si="5"/>
        <v>61.00207060507682</v>
      </c>
      <c r="H152" s="5"/>
    </row>
    <row r="153" spans="1:8" ht="41.25">
      <c r="A153" s="33" t="s">
        <v>225</v>
      </c>
      <c r="B153" s="14" t="s">
        <v>226</v>
      </c>
      <c r="C153" s="15">
        <f>C154</f>
        <v>4399</v>
      </c>
      <c r="D153" s="15">
        <f>D154</f>
        <v>0</v>
      </c>
      <c r="E153" s="15">
        <f>E154</f>
        <v>0</v>
      </c>
      <c r="F153" s="15">
        <f>F154</f>
        <v>-4399</v>
      </c>
      <c r="G153" s="15">
        <f t="shared" si="5"/>
        <v>0</v>
      </c>
      <c r="H153" s="5"/>
    </row>
    <row r="154" spans="1:8" ht="41.25">
      <c r="A154" s="56" t="s">
        <v>227</v>
      </c>
      <c r="B154" s="40" t="s">
        <v>228</v>
      </c>
      <c r="C154" s="15">
        <v>4399</v>
      </c>
      <c r="D154" s="15"/>
      <c r="E154" s="58"/>
      <c r="F154" s="58">
        <f>D154-C154</f>
        <v>-4399</v>
      </c>
      <c r="G154" s="15">
        <f t="shared" si="5"/>
        <v>0</v>
      </c>
      <c r="H154" s="5"/>
    </row>
    <row r="155" spans="1:8" ht="13.5">
      <c r="A155" s="18" t="s">
        <v>122</v>
      </c>
      <c r="B155" s="14" t="s">
        <v>64</v>
      </c>
      <c r="C155" s="15">
        <f>C156</f>
        <v>15160.5</v>
      </c>
      <c r="D155" s="15">
        <f>D156</f>
        <v>11931.7</v>
      </c>
      <c r="E155" s="15">
        <f>E156</f>
        <v>1.553014886123479</v>
      </c>
      <c r="F155" s="15">
        <f>F156</f>
        <v>-3228.799999999999</v>
      </c>
      <c r="G155" s="15">
        <f t="shared" si="5"/>
        <v>78.70254938821279</v>
      </c>
      <c r="H155" s="5"/>
    </row>
    <row r="156" spans="1:8" ht="13.5">
      <c r="A156" s="18" t="s">
        <v>123</v>
      </c>
      <c r="B156" s="23" t="s">
        <v>24</v>
      </c>
      <c r="C156" s="15">
        <f>C158+C162</f>
        <v>15160.5</v>
      </c>
      <c r="D156" s="15">
        <f>D158</f>
        <v>11931.7</v>
      </c>
      <c r="E156" s="15">
        <f>E158</f>
        <v>1.553014886123479</v>
      </c>
      <c r="F156" s="15">
        <f>F158+F162</f>
        <v>-3228.799999999999</v>
      </c>
      <c r="G156" s="15">
        <f t="shared" si="5"/>
        <v>78.70254938821279</v>
      </c>
      <c r="H156" s="5"/>
    </row>
    <row r="157" spans="1:8" ht="13.5">
      <c r="A157" s="13"/>
      <c r="B157" s="14" t="s">
        <v>60</v>
      </c>
      <c r="C157" s="15"/>
      <c r="D157" s="15"/>
      <c r="E157" s="58"/>
      <c r="F157" s="58"/>
      <c r="G157" s="15"/>
      <c r="H157" s="5"/>
    </row>
    <row r="158" spans="1:8" ht="54.75">
      <c r="A158" s="13"/>
      <c r="B158" s="14" t="s">
        <v>155</v>
      </c>
      <c r="C158" s="15">
        <f>C159+C160+C161</f>
        <v>13847.4</v>
      </c>
      <c r="D158" s="15">
        <f>D159+D160+D161</f>
        <v>11931.7</v>
      </c>
      <c r="E158" s="15">
        <f>E159+E160+E161</f>
        <v>1.553014886123479</v>
      </c>
      <c r="F158" s="15">
        <f>F159+F160+F161</f>
        <v>-1915.699999999999</v>
      </c>
      <c r="G158" s="15">
        <f aca="true" t="shared" si="10" ref="G158:G167">D158/C158*100</f>
        <v>86.16563398183054</v>
      </c>
      <c r="H158" s="5"/>
    </row>
    <row r="159" spans="1:8" ht="41.25">
      <c r="A159" s="13"/>
      <c r="B159" s="14" t="s">
        <v>156</v>
      </c>
      <c r="C159" s="15">
        <v>12657.9</v>
      </c>
      <c r="D159" s="15">
        <v>10477.7</v>
      </c>
      <c r="E159" s="58">
        <f>D159/D10*100</f>
        <v>1.3637640966782585</v>
      </c>
      <c r="F159" s="58">
        <f>D159-C159</f>
        <v>-2180.199999999999</v>
      </c>
      <c r="G159" s="15">
        <f t="shared" si="10"/>
        <v>82.77597389772396</v>
      </c>
      <c r="H159" s="5"/>
    </row>
    <row r="160" spans="1:8" ht="41.25">
      <c r="A160" s="13"/>
      <c r="B160" s="14" t="s">
        <v>240</v>
      </c>
      <c r="C160" s="15">
        <v>1101.6</v>
      </c>
      <c r="D160" s="15">
        <v>1366.1</v>
      </c>
      <c r="E160" s="58">
        <f>D160/D10*100</f>
        <v>0.17780983731851155</v>
      </c>
      <c r="F160" s="58">
        <f>D160-C160</f>
        <v>264.5</v>
      </c>
      <c r="G160" s="15">
        <f t="shared" si="10"/>
        <v>124.0105301379811</v>
      </c>
      <c r="H160" s="5"/>
    </row>
    <row r="161" spans="1:8" ht="54.75">
      <c r="A161" s="13"/>
      <c r="B161" s="40" t="s">
        <v>157</v>
      </c>
      <c r="C161" s="15">
        <v>87.9</v>
      </c>
      <c r="D161" s="15">
        <v>87.9</v>
      </c>
      <c r="E161" s="58">
        <f>D161/D10*100</f>
        <v>0.011440952126709002</v>
      </c>
      <c r="F161" s="58">
        <f>D161-C161</f>
        <v>0</v>
      </c>
      <c r="G161" s="15">
        <f t="shared" si="10"/>
        <v>100</v>
      </c>
      <c r="H161" s="5"/>
    </row>
    <row r="162" spans="1:8" ht="41.25">
      <c r="A162" s="13"/>
      <c r="B162" s="40" t="s">
        <v>224</v>
      </c>
      <c r="C162" s="15">
        <v>1313.1</v>
      </c>
      <c r="D162" s="15"/>
      <c r="E162" s="58"/>
      <c r="F162" s="58">
        <f>D162-C162</f>
        <v>-1313.1</v>
      </c>
      <c r="G162" s="15">
        <f t="shared" si="10"/>
        <v>0</v>
      </c>
      <c r="H162" s="5"/>
    </row>
    <row r="163" spans="1:8" ht="13.5">
      <c r="A163" s="10" t="s">
        <v>218</v>
      </c>
      <c r="B163" s="11" t="s">
        <v>219</v>
      </c>
      <c r="C163" s="12">
        <f>C164</f>
        <v>20066.8</v>
      </c>
      <c r="D163" s="12">
        <f aca="true" t="shared" si="11" ref="D163:F164">D164</f>
        <v>0</v>
      </c>
      <c r="E163" s="12">
        <f t="shared" si="11"/>
        <v>0</v>
      </c>
      <c r="F163" s="12">
        <f t="shared" si="11"/>
        <v>-20066.8</v>
      </c>
      <c r="G163" s="12">
        <f t="shared" si="10"/>
        <v>0</v>
      </c>
      <c r="H163" s="5"/>
    </row>
    <row r="164" spans="1:8" ht="13.5">
      <c r="A164" s="13" t="s">
        <v>220</v>
      </c>
      <c r="B164" s="14" t="s">
        <v>221</v>
      </c>
      <c r="C164" s="15">
        <f>C165</f>
        <v>20066.8</v>
      </c>
      <c r="D164" s="15">
        <f t="shared" si="11"/>
        <v>0</v>
      </c>
      <c r="E164" s="15">
        <f t="shared" si="11"/>
        <v>0</v>
      </c>
      <c r="F164" s="15">
        <f t="shared" si="11"/>
        <v>-20066.8</v>
      </c>
      <c r="G164" s="15">
        <f t="shared" si="10"/>
        <v>0</v>
      </c>
      <c r="H164" s="5"/>
    </row>
    <row r="165" spans="1:8" ht="13.5">
      <c r="A165" s="13" t="s">
        <v>222</v>
      </c>
      <c r="B165" s="14" t="s">
        <v>221</v>
      </c>
      <c r="C165" s="15">
        <f>C167</f>
        <v>20066.8</v>
      </c>
      <c r="D165" s="15">
        <f>D167</f>
        <v>0</v>
      </c>
      <c r="E165" s="15">
        <f>E167</f>
        <v>0</v>
      </c>
      <c r="F165" s="15">
        <f>F167</f>
        <v>-20066.8</v>
      </c>
      <c r="G165" s="15">
        <f t="shared" si="10"/>
        <v>0</v>
      </c>
      <c r="H165" s="5"/>
    </row>
    <row r="166" spans="1:8" ht="13.5">
      <c r="A166" s="13"/>
      <c r="B166" s="14" t="s">
        <v>60</v>
      </c>
      <c r="C166" s="15"/>
      <c r="D166" s="15"/>
      <c r="E166" s="58"/>
      <c r="F166" s="58"/>
      <c r="G166" s="15"/>
      <c r="H166" s="5"/>
    </row>
    <row r="167" spans="1:8" ht="41.25">
      <c r="A167" s="13"/>
      <c r="B167" s="14" t="s">
        <v>223</v>
      </c>
      <c r="C167" s="15">
        <v>20066.8</v>
      </c>
      <c r="D167" s="15"/>
      <c r="E167" s="58"/>
      <c r="F167" s="58">
        <f>D167-C167</f>
        <v>-20066.8</v>
      </c>
      <c r="G167" s="15">
        <f t="shared" si="10"/>
        <v>0</v>
      </c>
      <c r="H167" s="5"/>
    </row>
    <row r="168" spans="1:3" ht="13.5">
      <c r="A168" s="2"/>
      <c r="B168" s="3"/>
      <c r="C168" s="3"/>
    </row>
    <row r="169" spans="1:3" ht="13.5">
      <c r="A169" s="2"/>
      <c r="B169" s="3"/>
      <c r="C169" s="3"/>
    </row>
    <row r="170" spans="1:3" ht="13.5">
      <c r="A170" s="2"/>
      <c r="B170" s="3"/>
      <c r="C170" s="3"/>
    </row>
    <row r="171" spans="1:3" ht="13.5">
      <c r="A171" s="2"/>
      <c r="B171" s="3"/>
      <c r="C171" s="3"/>
    </row>
    <row r="172" spans="1:3" ht="13.5">
      <c r="A172" s="2"/>
      <c r="B172" s="3"/>
      <c r="C172" s="3"/>
    </row>
    <row r="173" spans="1:3" ht="13.5">
      <c r="A173" s="2"/>
      <c r="B173" s="3"/>
      <c r="C173" s="3"/>
    </row>
    <row r="174" spans="1:3" ht="13.5">
      <c r="A174" s="2"/>
      <c r="B174" s="3"/>
      <c r="C174" s="3"/>
    </row>
  </sheetData>
  <sheetProtection/>
  <mergeCells count="11">
    <mergeCell ref="E7:E8"/>
    <mergeCell ref="A7:A8"/>
    <mergeCell ref="B7:B8"/>
    <mergeCell ref="F7:G7"/>
    <mergeCell ref="A5:G5"/>
    <mergeCell ref="A1:C1"/>
    <mergeCell ref="A2:C2"/>
    <mergeCell ref="A3:C3"/>
    <mergeCell ref="A4:C4"/>
    <mergeCell ref="C7:C8"/>
    <mergeCell ref="D7:D8"/>
  </mergeCells>
  <printOptions/>
  <pageMargins left="0.7" right="0.7" top="0.75" bottom="0.75" header="0.3" footer="0.3"/>
  <pageSetup horizontalDpi="600" verticalDpi="600" orientation="portrait" paperSize="9" scale="56" r:id="rId1"/>
  <colBreaks count="1" manualBreakCount="1">
    <brk id="7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I78"/>
  <sheetViews>
    <sheetView tabSelected="1" view="pageBreakPreview" zoomScale="60" zoomScalePageLayoutView="0" workbookViewId="0" topLeftCell="A63">
      <selection activeCell="F48" sqref="F48"/>
    </sheetView>
  </sheetViews>
  <sheetFormatPr defaultColWidth="9.125" defaultRowHeight="12.75"/>
  <cols>
    <col min="1" max="1" width="25.125" style="1" customWidth="1"/>
    <col min="2" max="2" width="76.50390625" style="1" customWidth="1"/>
    <col min="3" max="3" width="12.375" style="1" customWidth="1"/>
    <col min="4" max="4" width="13.00390625" style="1" customWidth="1"/>
    <col min="5" max="5" width="9.125" style="1" customWidth="1"/>
    <col min="6" max="6" width="11.625" style="1" customWidth="1"/>
    <col min="7" max="16384" width="9.125" style="1" customWidth="1"/>
  </cols>
  <sheetData>
    <row r="1" spans="1:3" ht="13.5">
      <c r="A1" s="72"/>
      <c r="B1" s="72"/>
      <c r="C1" s="72"/>
    </row>
    <row r="2" spans="1:3" ht="13.5">
      <c r="A2" s="73"/>
      <c r="B2" s="73"/>
      <c r="C2" s="73"/>
    </row>
    <row r="3" spans="1:3" ht="13.5">
      <c r="A3" s="73"/>
      <c r="B3" s="73"/>
      <c r="C3" s="73"/>
    </row>
    <row r="4" spans="1:3" ht="13.5">
      <c r="A4" s="73"/>
      <c r="B4" s="73"/>
      <c r="C4" s="73"/>
    </row>
    <row r="5" spans="1:7" ht="15">
      <c r="A5" s="86" t="s">
        <v>231</v>
      </c>
      <c r="B5" s="86"/>
      <c r="C5" s="86"/>
      <c r="D5" s="86"/>
      <c r="E5" s="86"/>
      <c r="F5" s="86"/>
      <c r="G5" s="86"/>
    </row>
    <row r="6" spans="1:3" ht="13.5">
      <c r="A6" s="2"/>
      <c r="B6" s="3"/>
      <c r="C6" s="4"/>
    </row>
    <row r="7" spans="1:7" ht="13.5">
      <c r="A7" s="81" t="s">
        <v>30</v>
      </c>
      <c r="B7" s="83" t="s">
        <v>31</v>
      </c>
      <c r="C7" s="75" t="s">
        <v>185</v>
      </c>
      <c r="D7" s="77" t="s">
        <v>186</v>
      </c>
      <c r="E7" s="79" t="s">
        <v>181</v>
      </c>
      <c r="F7" s="85" t="s">
        <v>182</v>
      </c>
      <c r="G7" s="85"/>
    </row>
    <row r="8" spans="1:7" ht="31.5" customHeight="1">
      <c r="A8" s="82"/>
      <c r="B8" s="84"/>
      <c r="C8" s="76"/>
      <c r="D8" s="78"/>
      <c r="E8" s="80"/>
      <c r="F8" s="51" t="s">
        <v>183</v>
      </c>
      <c r="G8" s="57" t="s">
        <v>184</v>
      </c>
    </row>
    <row r="9" spans="1:9" ht="13.5">
      <c r="A9" s="8" t="s">
        <v>187</v>
      </c>
      <c r="B9" s="9">
        <v>2</v>
      </c>
      <c r="C9" s="25">
        <v>3</v>
      </c>
      <c r="D9" s="53">
        <v>4</v>
      </c>
      <c r="E9" s="28">
        <v>5</v>
      </c>
      <c r="F9" s="28">
        <v>6</v>
      </c>
      <c r="G9" s="28">
        <v>7</v>
      </c>
      <c r="I9" s="5"/>
    </row>
    <row r="10" spans="1:7" ht="13.5">
      <c r="A10" s="8"/>
      <c r="B10" s="52" t="s">
        <v>188</v>
      </c>
      <c r="C10" s="12">
        <f>C11</f>
        <v>279041</v>
      </c>
      <c r="D10" s="12">
        <f>D11</f>
        <v>286741.4</v>
      </c>
      <c r="E10" s="12">
        <f>E11</f>
        <v>99.99999999999999</v>
      </c>
      <c r="F10" s="12">
        <f>F11</f>
        <v>7700.4</v>
      </c>
      <c r="G10" s="12">
        <f>D10/C10*100</f>
        <v>102.75959446819644</v>
      </c>
    </row>
    <row r="11" spans="1:9" ht="13.5">
      <c r="A11" s="10" t="s">
        <v>32</v>
      </c>
      <c r="B11" s="11" t="s">
        <v>27</v>
      </c>
      <c r="C11" s="12">
        <f>C12+C18+C26+C37+C45+C48+C57+C64+C71</f>
        <v>279041</v>
      </c>
      <c r="D11" s="12">
        <f>D12+D18+D26+D37+D45+D48+D57+D64+D71</f>
        <v>286741.4</v>
      </c>
      <c r="E11" s="12">
        <f>E12+E18+E26+E37+E45+E48+E57+E64+E71</f>
        <v>99.99999999999999</v>
      </c>
      <c r="F11" s="12">
        <f>F12+F18+F26+F37+F45+F48+F57+F64+F71</f>
        <v>7700.4</v>
      </c>
      <c r="G11" s="12">
        <f aca="true" t="shared" si="0" ref="G11:G71">D11/C11*100</f>
        <v>102.75959446819644</v>
      </c>
      <c r="I11" s="5"/>
    </row>
    <row r="12" spans="1:9" ht="13.5">
      <c r="A12" s="10" t="s">
        <v>33</v>
      </c>
      <c r="B12" s="11" t="s">
        <v>34</v>
      </c>
      <c r="C12" s="12">
        <f>C13</f>
        <v>211368</v>
      </c>
      <c r="D12" s="12">
        <f>D13</f>
        <v>229083</v>
      </c>
      <c r="E12" s="12">
        <f>E13</f>
        <v>79.8918467999389</v>
      </c>
      <c r="F12" s="12">
        <f>F13</f>
        <v>17715</v>
      </c>
      <c r="G12" s="12">
        <f t="shared" si="0"/>
        <v>108.38111729306235</v>
      </c>
      <c r="I12" s="5"/>
    </row>
    <row r="13" spans="1:7" ht="13.5">
      <c r="A13" s="43" t="s">
        <v>158</v>
      </c>
      <c r="B13" s="39" t="s">
        <v>49</v>
      </c>
      <c r="C13" s="15">
        <f>C14+C15+C16+C17</f>
        <v>211368</v>
      </c>
      <c r="D13" s="15">
        <f>D14+D15+D16+D17</f>
        <v>229083</v>
      </c>
      <c r="E13" s="15">
        <f>E14+E15+E16+E17</f>
        <v>79.8918467999389</v>
      </c>
      <c r="F13" s="15">
        <f>F14+F15+F16+F17</f>
        <v>17715</v>
      </c>
      <c r="G13" s="15">
        <f t="shared" si="0"/>
        <v>108.38111729306235</v>
      </c>
    </row>
    <row r="14" spans="1:9" ht="54.75">
      <c r="A14" s="43" t="s">
        <v>63</v>
      </c>
      <c r="B14" s="37" t="s">
        <v>135</v>
      </c>
      <c r="C14" s="15">
        <f>208197.6+1243.4</f>
        <v>209441</v>
      </c>
      <c r="D14" s="15">
        <v>226394</v>
      </c>
      <c r="E14" s="58">
        <f>D14/D10*100</f>
        <v>78.95406802087176</v>
      </c>
      <c r="F14" s="58">
        <f>D14-C14</f>
        <v>16953</v>
      </c>
      <c r="G14" s="15">
        <f t="shared" si="0"/>
        <v>108.09440367454319</v>
      </c>
      <c r="I14" s="5"/>
    </row>
    <row r="15" spans="1:9" ht="82.5">
      <c r="A15" s="43" t="s">
        <v>52</v>
      </c>
      <c r="B15" s="37" t="s">
        <v>103</v>
      </c>
      <c r="C15" s="15">
        <v>209</v>
      </c>
      <c r="D15" s="15">
        <v>293</v>
      </c>
      <c r="E15" s="58">
        <f>D15/D10*100</f>
        <v>0.10218266354282987</v>
      </c>
      <c r="F15" s="58">
        <f>D15-C15</f>
        <v>84</v>
      </c>
      <c r="G15" s="15">
        <f t="shared" si="0"/>
        <v>140.19138755980862</v>
      </c>
      <c r="I15" s="5"/>
    </row>
    <row r="16" spans="1:9" ht="27">
      <c r="A16" s="43" t="s">
        <v>67</v>
      </c>
      <c r="B16" s="37" t="s">
        <v>71</v>
      </c>
      <c r="C16" s="15">
        <v>2</v>
      </c>
      <c r="D16" s="15">
        <v>131</v>
      </c>
      <c r="E16" s="58">
        <f>D16/D10*100</f>
        <v>0.04568576424611165</v>
      </c>
      <c r="F16" s="58">
        <f>D16-C16</f>
        <v>129</v>
      </c>
      <c r="G16" s="15">
        <f t="shared" si="0"/>
        <v>6550</v>
      </c>
      <c r="I16" s="5"/>
    </row>
    <row r="17" spans="1:9" ht="54.75">
      <c r="A17" s="43" t="s">
        <v>2</v>
      </c>
      <c r="B17" s="37" t="s">
        <v>136</v>
      </c>
      <c r="C17" s="15">
        <v>1716</v>
      </c>
      <c r="D17" s="15">
        <v>2265</v>
      </c>
      <c r="E17" s="58">
        <f>D17/D10*100</f>
        <v>0.78991035127819</v>
      </c>
      <c r="F17" s="58">
        <f>D17-C17</f>
        <v>549</v>
      </c>
      <c r="G17" s="15">
        <f t="shared" si="0"/>
        <v>131.993006993007</v>
      </c>
      <c r="I17" s="5"/>
    </row>
    <row r="18" spans="1:9" ht="27">
      <c r="A18" s="47" t="s">
        <v>159</v>
      </c>
      <c r="B18" s="46" t="s">
        <v>0</v>
      </c>
      <c r="C18" s="12">
        <f>C19</f>
        <v>7614.400000000001</v>
      </c>
      <c r="D18" s="65">
        <f>D19</f>
        <v>9763.7</v>
      </c>
      <c r="E18" s="12">
        <f>E19</f>
        <v>3.405054170761529</v>
      </c>
      <c r="F18" s="12">
        <f>F19</f>
        <v>2149.3</v>
      </c>
      <c r="G18" s="12">
        <f t="shared" si="0"/>
        <v>128.22678083631013</v>
      </c>
      <c r="I18" s="5"/>
    </row>
    <row r="19" spans="1:7" ht="27">
      <c r="A19" s="43" t="s">
        <v>72</v>
      </c>
      <c r="B19" s="37" t="s">
        <v>160</v>
      </c>
      <c r="C19" s="15">
        <f>C20+C22+C24</f>
        <v>7614.400000000001</v>
      </c>
      <c r="D19" s="15">
        <f>D20+D22+D24</f>
        <v>9763.7</v>
      </c>
      <c r="E19" s="15">
        <f>E20+E22+E24</f>
        <v>3.405054170761529</v>
      </c>
      <c r="F19" s="15">
        <f>F20+F22+F24</f>
        <v>2149.3</v>
      </c>
      <c r="G19" s="15">
        <f t="shared" si="0"/>
        <v>128.22678083631013</v>
      </c>
    </row>
    <row r="20" spans="1:7" ht="54.75">
      <c r="A20" s="35" t="s">
        <v>77</v>
      </c>
      <c r="B20" s="41" t="s">
        <v>78</v>
      </c>
      <c r="C20" s="15">
        <f>C21</f>
        <v>2761.3</v>
      </c>
      <c r="D20" s="15">
        <f>D21</f>
        <v>4474.1</v>
      </c>
      <c r="E20" s="15">
        <f>E21</f>
        <v>1.5603257848360927</v>
      </c>
      <c r="F20" s="15">
        <f>F21</f>
        <v>1712.8000000000002</v>
      </c>
      <c r="G20" s="15">
        <f t="shared" si="0"/>
        <v>162.0287545721218</v>
      </c>
    </row>
    <row r="21" spans="1:7" ht="82.5">
      <c r="A21" s="35" t="s">
        <v>130</v>
      </c>
      <c r="B21" s="41" t="s">
        <v>129</v>
      </c>
      <c r="C21" s="15">
        <v>2761.3</v>
      </c>
      <c r="D21" s="15">
        <v>4474.1</v>
      </c>
      <c r="E21" s="58">
        <f>D21/D10*100</f>
        <v>1.5603257848360927</v>
      </c>
      <c r="F21" s="58">
        <f>D21-C21</f>
        <v>1712.8000000000002</v>
      </c>
      <c r="G21" s="15">
        <f t="shared" si="0"/>
        <v>162.0287545721218</v>
      </c>
    </row>
    <row r="22" spans="1:7" ht="54.75">
      <c r="A22" s="42" t="s">
        <v>161</v>
      </c>
      <c r="B22" s="37" t="s">
        <v>3</v>
      </c>
      <c r="C22" s="15">
        <f>C23</f>
        <v>19.3</v>
      </c>
      <c r="D22" s="15">
        <f>D23</f>
        <v>23</v>
      </c>
      <c r="E22" s="15">
        <f>E23</f>
        <v>0.008021164714966169</v>
      </c>
      <c r="F22" s="15">
        <f>F23</f>
        <v>3.6999999999999993</v>
      </c>
      <c r="G22" s="15">
        <f t="shared" si="0"/>
        <v>119.17098445595855</v>
      </c>
    </row>
    <row r="23" spans="1:7" ht="82.5">
      <c r="A23" s="42" t="s">
        <v>131</v>
      </c>
      <c r="B23" s="37" t="s">
        <v>132</v>
      </c>
      <c r="C23" s="15">
        <v>19.3</v>
      </c>
      <c r="D23" s="15">
        <v>23</v>
      </c>
      <c r="E23" s="58">
        <f>D23/D10*100</f>
        <v>0.008021164714966169</v>
      </c>
      <c r="F23" s="58">
        <f>D23-C23</f>
        <v>3.6999999999999993</v>
      </c>
      <c r="G23" s="15">
        <f t="shared" si="0"/>
        <v>119.17098445595855</v>
      </c>
    </row>
    <row r="24" spans="1:7" ht="54.75">
      <c r="A24" s="42" t="s">
        <v>162</v>
      </c>
      <c r="B24" s="37" t="s">
        <v>4</v>
      </c>
      <c r="C24" s="15">
        <f>C25</f>
        <v>4833.8</v>
      </c>
      <c r="D24" s="15">
        <f>D25</f>
        <v>5266.6</v>
      </c>
      <c r="E24" s="15">
        <f>E25</f>
        <v>1.8367072212104703</v>
      </c>
      <c r="F24" s="15">
        <f>F25</f>
        <v>432.8000000000002</v>
      </c>
      <c r="G24" s="15">
        <f t="shared" si="0"/>
        <v>108.95361827133931</v>
      </c>
    </row>
    <row r="25" spans="1:7" ht="82.5">
      <c r="A25" s="42" t="s">
        <v>134</v>
      </c>
      <c r="B25" s="37" t="s">
        <v>133</v>
      </c>
      <c r="C25" s="15">
        <v>4833.8</v>
      </c>
      <c r="D25" s="15">
        <v>5266.6</v>
      </c>
      <c r="E25" s="58">
        <f>D25/D10*100</f>
        <v>1.8367072212104703</v>
      </c>
      <c r="F25" s="58">
        <f>D25-C25</f>
        <v>432.8000000000002</v>
      </c>
      <c r="G25" s="15">
        <f t="shared" si="0"/>
        <v>108.95361827133931</v>
      </c>
    </row>
    <row r="26" spans="1:9" ht="13.5">
      <c r="A26" s="45" t="s">
        <v>163</v>
      </c>
      <c r="B26" s="46" t="s">
        <v>35</v>
      </c>
      <c r="C26" s="12">
        <f>C27+C33+C35</f>
        <v>20885</v>
      </c>
      <c r="D26" s="12">
        <f>D27+D33+D35</f>
        <v>17881</v>
      </c>
      <c r="E26" s="12">
        <f>E27+E33+E35</f>
        <v>6.235932446448262</v>
      </c>
      <c r="F26" s="12">
        <f>F27+F33+F35</f>
        <v>-3004</v>
      </c>
      <c r="G26" s="12">
        <f t="shared" si="0"/>
        <v>85.61647115154418</v>
      </c>
      <c r="I26" s="5"/>
    </row>
    <row r="27" spans="1:7" ht="13.5">
      <c r="A27" s="42" t="s">
        <v>91</v>
      </c>
      <c r="B27" s="37" t="s">
        <v>92</v>
      </c>
      <c r="C27" s="15">
        <f>C28+C30+C32</f>
        <v>5792</v>
      </c>
      <c r="D27" s="15">
        <f>D28+D30</f>
        <v>6058</v>
      </c>
      <c r="E27" s="15">
        <f>E28+E30</f>
        <v>2.1127050366636975</v>
      </c>
      <c r="F27" s="15">
        <f>F28+F30+F32</f>
        <v>266</v>
      </c>
      <c r="G27" s="15">
        <f t="shared" si="0"/>
        <v>104.59254143646407</v>
      </c>
    </row>
    <row r="28" spans="1:7" ht="27">
      <c r="A28" s="42" t="s">
        <v>93</v>
      </c>
      <c r="B28" s="37" t="s">
        <v>94</v>
      </c>
      <c r="C28" s="15">
        <f>C29</f>
        <v>4532</v>
      </c>
      <c r="D28" s="15">
        <f>D29</f>
        <v>4886</v>
      </c>
      <c r="E28" s="15">
        <f>E29</f>
        <v>1.703974382492378</v>
      </c>
      <c r="F28" s="15">
        <f>F29</f>
        <v>354</v>
      </c>
      <c r="G28" s="15">
        <f t="shared" si="0"/>
        <v>107.81112091791702</v>
      </c>
    </row>
    <row r="29" spans="1:7" ht="27">
      <c r="A29" s="42" t="s">
        <v>95</v>
      </c>
      <c r="B29" s="37" t="s">
        <v>94</v>
      </c>
      <c r="C29" s="15">
        <v>4532</v>
      </c>
      <c r="D29" s="15">
        <v>4886</v>
      </c>
      <c r="E29" s="58">
        <f>D29/D10*100</f>
        <v>1.703974382492378</v>
      </c>
      <c r="F29" s="58">
        <f>D29-C29</f>
        <v>354</v>
      </c>
      <c r="G29" s="15">
        <f t="shared" si="0"/>
        <v>107.81112091791702</v>
      </c>
    </row>
    <row r="30" spans="1:7" ht="27">
      <c r="A30" s="42" t="s">
        <v>164</v>
      </c>
      <c r="B30" s="37" t="s">
        <v>104</v>
      </c>
      <c r="C30" s="15">
        <f>C31</f>
        <v>1048</v>
      </c>
      <c r="D30" s="15">
        <f>D31</f>
        <v>1172</v>
      </c>
      <c r="E30" s="15">
        <f>E31</f>
        <v>0.4087306541713195</v>
      </c>
      <c r="F30" s="15">
        <f>F31</f>
        <v>124</v>
      </c>
      <c r="G30" s="15">
        <f t="shared" si="0"/>
        <v>111.83206106870229</v>
      </c>
    </row>
    <row r="31" spans="1:7" ht="41.25">
      <c r="A31" s="42" t="s">
        <v>165</v>
      </c>
      <c r="B31" s="37" t="s">
        <v>105</v>
      </c>
      <c r="C31" s="15">
        <v>1048</v>
      </c>
      <c r="D31" s="15">
        <v>1172</v>
      </c>
      <c r="E31" s="58">
        <f>D31/D10*100</f>
        <v>0.4087306541713195</v>
      </c>
      <c r="F31" s="58">
        <f>D31-C31</f>
        <v>124</v>
      </c>
      <c r="G31" s="15">
        <f t="shared" si="0"/>
        <v>111.83206106870229</v>
      </c>
    </row>
    <row r="32" spans="1:7" ht="27">
      <c r="A32" s="19" t="s">
        <v>189</v>
      </c>
      <c r="B32" s="34" t="s">
        <v>190</v>
      </c>
      <c r="C32" s="15">
        <v>212</v>
      </c>
      <c r="D32" s="15"/>
      <c r="E32" s="58"/>
      <c r="F32" s="58">
        <f>D32-C32</f>
        <v>-212</v>
      </c>
      <c r="G32" s="15">
        <f t="shared" si="0"/>
        <v>0</v>
      </c>
    </row>
    <row r="33" spans="1:7" ht="13.5">
      <c r="A33" s="43" t="s">
        <v>66</v>
      </c>
      <c r="B33" s="37" t="s">
        <v>50</v>
      </c>
      <c r="C33" s="15">
        <f>C34</f>
        <v>14485</v>
      </c>
      <c r="D33" s="15">
        <f>D34</f>
        <v>11567</v>
      </c>
      <c r="E33" s="15">
        <f>E34</f>
        <v>4.033948359044072</v>
      </c>
      <c r="F33" s="15">
        <f>F34</f>
        <v>-2918</v>
      </c>
      <c r="G33" s="15">
        <f t="shared" si="0"/>
        <v>79.8550224370038</v>
      </c>
    </row>
    <row r="34" spans="1:7" ht="13.5">
      <c r="A34" s="43" t="s">
        <v>65</v>
      </c>
      <c r="B34" s="37" t="s">
        <v>50</v>
      </c>
      <c r="C34" s="15">
        <v>14485</v>
      </c>
      <c r="D34" s="15">
        <v>11567</v>
      </c>
      <c r="E34" s="58">
        <f>D34/D10*100</f>
        <v>4.033948359044072</v>
      </c>
      <c r="F34" s="58">
        <f>D34-C34</f>
        <v>-2918</v>
      </c>
      <c r="G34" s="15">
        <f t="shared" si="0"/>
        <v>79.8550224370038</v>
      </c>
    </row>
    <row r="35" spans="1:7" ht="13.5">
      <c r="A35" s="43" t="s">
        <v>88</v>
      </c>
      <c r="B35" s="37" t="s">
        <v>89</v>
      </c>
      <c r="C35" s="15">
        <f>C36</f>
        <v>608</v>
      </c>
      <c r="D35" s="15">
        <f>D36</f>
        <v>256</v>
      </c>
      <c r="E35" s="15">
        <f>E36</f>
        <v>0.089279050740493</v>
      </c>
      <c r="F35" s="15">
        <f>F36</f>
        <v>-352</v>
      </c>
      <c r="G35" s="15">
        <f t="shared" si="0"/>
        <v>42.10526315789473</v>
      </c>
    </row>
    <row r="36" spans="1:7" ht="13.5">
      <c r="A36" s="43" t="s">
        <v>90</v>
      </c>
      <c r="B36" s="37" t="s">
        <v>89</v>
      </c>
      <c r="C36" s="15">
        <v>608</v>
      </c>
      <c r="D36" s="15">
        <v>256</v>
      </c>
      <c r="E36" s="58">
        <f>D36/D10*100</f>
        <v>0.089279050740493</v>
      </c>
      <c r="F36" s="58">
        <f>D36-C36</f>
        <v>-352</v>
      </c>
      <c r="G36" s="15">
        <f t="shared" si="0"/>
        <v>42.10526315789473</v>
      </c>
    </row>
    <row r="37" spans="1:7" ht="13.5">
      <c r="A37" s="10" t="s">
        <v>36</v>
      </c>
      <c r="B37" s="11" t="s">
        <v>37</v>
      </c>
      <c r="C37" s="12">
        <f>C38+C40</f>
        <v>2949</v>
      </c>
      <c r="D37" s="12">
        <f>D38+D40</f>
        <v>3773</v>
      </c>
      <c r="E37" s="12">
        <f>E38+E40</f>
        <v>1.3158197595464065</v>
      </c>
      <c r="F37" s="12">
        <f>F38+F40</f>
        <v>824</v>
      </c>
      <c r="G37" s="12">
        <f t="shared" si="0"/>
        <v>127.94167514411666</v>
      </c>
    </row>
    <row r="38" spans="1:7" ht="13.5">
      <c r="A38" s="13" t="s">
        <v>74</v>
      </c>
      <c r="B38" s="22" t="s">
        <v>73</v>
      </c>
      <c r="C38" s="15">
        <f>C39</f>
        <v>945</v>
      </c>
      <c r="D38" s="15">
        <f>D39</f>
        <v>903</v>
      </c>
      <c r="E38" s="15">
        <f>E39</f>
        <v>0.31491790163541084</v>
      </c>
      <c r="F38" s="15">
        <f>F39</f>
        <v>-42</v>
      </c>
      <c r="G38" s="15">
        <f t="shared" si="0"/>
        <v>95.55555555555556</v>
      </c>
    </row>
    <row r="39" spans="1:7" ht="27">
      <c r="A39" s="43" t="s">
        <v>6</v>
      </c>
      <c r="B39" s="37" t="s">
        <v>5</v>
      </c>
      <c r="C39" s="15">
        <v>945</v>
      </c>
      <c r="D39" s="15">
        <v>903</v>
      </c>
      <c r="E39" s="58">
        <f>D39/D10*100</f>
        <v>0.31491790163541084</v>
      </c>
      <c r="F39" s="58">
        <f>D39-C39</f>
        <v>-42</v>
      </c>
      <c r="G39" s="15">
        <f t="shared" si="0"/>
        <v>95.55555555555556</v>
      </c>
    </row>
    <row r="40" spans="1:7" ht="13.5">
      <c r="A40" s="13" t="s">
        <v>29</v>
      </c>
      <c r="B40" s="14" t="s">
        <v>51</v>
      </c>
      <c r="C40" s="15">
        <f>C41+C43</f>
        <v>2004</v>
      </c>
      <c r="D40" s="15">
        <f>D41+D43</f>
        <v>2870</v>
      </c>
      <c r="E40" s="15">
        <f>E41+E43</f>
        <v>1.0009018579109956</v>
      </c>
      <c r="F40" s="15">
        <f>F41+F43</f>
        <v>866</v>
      </c>
      <c r="G40" s="15">
        <f t="shared" si="0"/>
        <v>143.2135728542914</v>
      </c>
    </row>
    <row r="41" spans="1:7" ht="13.5">
      <c r="A41" s="18" t="s">
        <v>8</v>
      </c>
      <c r="B41" s="23" t="s">
        <v>7</v>
      </c>
      <c r="C41" s="15">
        <f>C42</f>
        <v>1884</v>
      </c>
      <c r="D41" s="15">
        <f>D42</f>
        <v>2636</v>
      </c>
      <c r="E41" s="15">
        <f>E42</f>
        <v>0.9192952255935138</v>
      </c>
      <c r="F41" s="15">
        <f>F42</f>
        <v>752</v>
      </c>
      <c r="G41" s="15">
        <f t="shared" si="0"/>
        <v>139.91507430997876</v>
      </c>
    </row>
    <row r="42" spans="1:7" ht="27">
      <c r="A42" s="43" t="s">
        <v>10</v>
      </c>
      <c r="B42" s="37" t="s">
        <v>9</v>
      </c>
      <c r="C42" s="15">
        <v>1884</v>
      </c>
      <c r="D42" s="15">
        <v>2636</v>
      </c>
      <c r="E42" s="58">
        <f>D42/D10*100</f>
        <v>0.9192952255935138</v>
      </c>
      <c r="F42" s="58">
        <f>D42-C42</f>
        <v>752</v>
      </c>
      <c r="G42" s="15">
        <f t="shared" si="0"/>
        <v>139.91507430997876</v>
      </c>
    </row>
    <row r="43" spans="1:7" ht="13.5">
      <c r="A43" s="18" t="s">
        <v>12</v>
      </c>
      <c r="B43" s="24" t="s">
        <v>11</v>
      </c>
      <c r="C43" s="15">
        <f>C44</f>
        <v>120</v>
      </c>
      <c r="D43" s="15">
        <f>D44</f>
        <v>234</v>
      </c>
      <c r="E43" s="15">
        <f>E44</f>
        <v>0.08160663231748187</v>
      </c>
      <c r="F43" s="15">
        <f>F44</f>
        <v>114</v>
      </c>
      <c r="G43" s="15">
        <f t="shared" si="0"/>
        <v>195</v>
      </c>
    </row>
    <row r="44" spans="1:7" ht="27">
      <c r="A44" s="43" t="s">
        <v>14</v>
      </c>
      <c r="B44" s="37" t="s">
        <v>13</v>
      </c>
      <c r="C44" s="15">
        <v>120</v>
      </c>
      <c r="D44" s="15">
        <v>234</v>
      </c>
      <c r="E44" s="58">
        <f>D44/D10*100</f>
        <v>0.08160663231748187</v>
      </c>
      <c r="F44" s="58">
        <f>D44-C44</f>
        <v>114</v>
      </c>
      <c r="G44" s="15">
        <f t="shared" si="0"/>
        <v>195</v>
      </c>
    </row>
    <row r="45" spans="1:7" ht="13.5">
      <c r="A45" s="10" t="s">
        <v>38</v>
      </c>
      <c r="B45" s="11" t="s">
        <v>28</v>
      </c>
      <c r="C45" s="12">
        <f aca="true" t="shared" si="1" ref="C45:F46">C46</f>
        <v>1576</v>
      </c>
      <c r="D45" s="12">
        <f t="shared" si="1"/>
        <v>1699</v>
      </c>
      <c r="E45" s="12">
        <f t="shared" si="1"/>
        <v>0.5925199500316313</v>
      </c>
      <c r="F45" s="12">
        <f t="shared" si="1"/>
        <v>123</v>
      </c>
      <c r="G45" s="12">
        <f t="shared" si="0"/>
        <v>107.80456852791878</v>
      </c>
    </row>
    <row r="46" spans="1:7" ht="27">
      <c r="A46" s="13" t="s">
        <v>56</v>
      </c>
      <c r="B46" s="14" t="s">
        <v>57</v>
      </c>
      <c r="C46" s="15">
        <f t="shared" si="1"/>
        <v>1576</v>
      </c>
      <c r="D46" s="15">
        <f t="shared" si="1"/>
        <v>1699</v>
      </c>
      <c r="E46" s="15">
        <f t="shared" si="1"/>
        <v>0.5925199500316313</v>
      </c>
      <c r="F46" s="15">
        <f t="shared" si="1"/>
        <v>123</v>
      </c>
      <c r="G46" s="15">
        <f t="shared" si="0"/>
        <v>107.80456852791878</v>
      </c>
    </row>
    <row r="47" spans="1:7" ht="27">
      <c r="A47" s="43" t="s">
        <v>53</v>
      </c>
      <c r="B47" s="37" t="s">
        <v>25</v>
      </c>
      <c r="C47" s="15">
        <v>1576</v>
      </c>
      <c r="D47" s="15">
        <v>1699</v>
      </c>
      <c r="E47" s="58">
        <f>D47/D10*100</f>
        <v>0.5925199500316313</v>
      </c>
      <c r="F47" s="58">
        <f>D47-C47</f>
        <v>123</v>
      </c>
      <c r="G47" s="15">
        <f t="shared" si="0"/>
        <v>107.80456852791878</v>
      </c>
    </row>
    <row r="48" spans="1:7" ht="27">
      <c r="A48" s="10" t="s">
        <v>39</v>
      </c>
      <c r="B48" s="11" t="s">
        <v>40</v>
      </c>
      <c r="C48" s="12">
        <f>C49+C54</f>
        <v>27312</v>
      </c>
      <c r="D48" s="12">
        <f>D49+D54</f>
        <v>23425</v>
      </c>
      <c r="E48" s="12">
        <f>E49+E54</f>
        <v>8.169381889047065</v>
      </c>
      <c r="F48" s="12">
        <f>F49+F54</f>
        <v>-3887</v>
      </c>
      <c r="G48" s="12">
        <f t="shared" si="0"/>
        <v>85.76816051552431</v>
      </c>
    </row>
    <row r="49" spans="1:7" ht="54.75">
      <c r="A49" s="43" t="s">
        <v>166</v>
      </c>
      <c r="B49" s="39" t="s">
        <v>106</v>
      </c>
      <c r="C49" s="15">
        <f>C50+C52</f>
        <v>27312</v>
      </c>
      <c r="D49" s="15">
        <f>D50+D52</f>
        <v>23000</v>
      </c>
      <c r="E49" s="15">
        <f>E50+E52</f>
        <v>8.021164714966169</v>
      </c>
      <c r="F49" s="15">
        <f>F50+F52</f>
        <v>-4312</v>
      </c>
      <c r="G49" s="15">
        <f t="shared" si="0"/>
        <v>84.21206795547744</v>
      </c>
    </row>
    <row r="50" spans="1:7" ht="41.25">
      <c r="A50" s="43" t="s">
        <v>167</v>
      </c>
      <c r="B50" s="39" t="s">
        <v>62</v>
      </c>
      <c r="C50" s="15">
        <f>C51</f>
        <v>12000</v>
      </c>
      <c r="D50" s="15">
        <f>D51</f>
        <v>12000</v>
      </c>
      <c r="E50" s="15">
        <f>E51</f>
        <v>4.18495550346061</v>
      </c>
      <c r="F50" s="15">
        <f>F51</f>
        <v>0</v>
      </c>
      <c r="G50" s="15">
        <f t="shared" si="0"/>
        <v>100</v>
      </c>
    </row>
    <row r="51" spans="1:7" ht="54.75">
      <c r="A51" s="43" t="s">
        <v>16</v>
      </c>
      <c r="B51" s="39" t="s">
        <v>15</v>
      </c>
      <c r="C51" s="15">
        <v>12000</v>
      </c>
      <c r="D51" s="15">
        <v>12000</v>
      </c>
      <c r="E51" s="58">
        <f>D51/D10*100</f>
        <v>4.18495550346061</v>
      </c>
      <c r="F51" s="58">
        <f>D51-C51</f>
        <v>0</v>
      </c>
      <c r="G51" s="15">
        <f t="shared" si="0"/>
        <v>100</v>
      </c>
    </row>
    <row r="52" spans="1:9" ht="27">
      <c r="A52" s="43" t="s">
        <v>81</v>
      </c>
      <c r="B52" s="39" t="s">
        <v>82</v>
      </c>
      <c r="C52" s="15">
        <f>C53</f>
        <v>15312</v>
      </c>
      <c r="D52" s="15">
        <f>D53</f>
        <v>11000</v>
      </c>
      <c r="E52" s="15">
        <f>E53</f>
        <v>3.836209211505558</v>
      </c>
      <c r="F52" s="15">
        <f>F53</f>
        <v>-4312</v>
      </c>
      <c r="G52" s="15">
        <f t="shared" si="0"/>
        <v>71.83908045977012</v>
      </c>
      <c r="I52" s="5"/>
    </row>
    <row r="53" spans="1:7" ht="27">
      <c r="A53" s="43" t="s">
        <v>18</v>
      </c>
      <c r="B53" s="39" t="s">
        <v>17</v>
      </c>
      <c r="C53" s="15">
        <v>15312</v>
      </c>
      <c r="D53" s="15">
        <v>11000</v>
      </c>
      <c r="E53" s="58">
        <f>D53/D10*100</f>
        <v>3.836209211505558</v>
      </c>
      <c r="F53" s="58">
        <f>D53-C53</f>
        <v>-4312</v>
      </c>
      <c r="G53" s="15">
        <f t="shared" si="0"/>
        <v>71.83908045977012</v>
      </c>
    </row>
    <row r="54" spans="1:7" ht="54.75">
      <c r="A54" s="43" t="s">
        <v>175</v>
      </c>
      <c r="B54" s="39" t="s">
        <v>176</v>
      </c>
      <c r="C54" s="36">
        <f aca="true" t="shared" si="2" ref="C54:F55">C55</f>
        <v>0</v>
      </c>
      <c r="D54" s="15">
        <f t="shared" si="2"/>
        <v>425</v>
      </c>
      <c r="E54" s="15">
        <f t="shared" si="2"/>
        <v>0.14821717408089657</v>
      </c>
      <c r="F54" s="15">
        <f t="shared" si="2"/>
        <v>425</v>
      </c>
      <c r="G54" s="15"/>
    </row>
    <row r="55" spans="1:7" ht="54.75">
      <c r="A55" s="43" t="s">
        <v>177</v>
      </c>
      <c r="B55" s="39" t="s">
        <v>178</v>
      </c>
      <c r="C55" s="36">
        <f t="shared" si="2"/>
        <v>0</v>
      </c>
      <c r="D55" s="15">
        <f t="shared" si="2"/>
        <v>425</v>
      </c>
      <c r="E55" s="15">
        <f t="shared" si="2"/>
        <v>0.14821717408089657</v>
      </c>
      <c r="F55" s="15">
        <f t="shared" si="2"/>
        <v>425</v>
      </c>
      <c r="G55" s="15"/>
    </row>
    <row r="56" spans="1:7" ht="54.75">
      <c r="A56" s="43" t="s">
        <v>179</v>
      </c>
      <c r="B56" s="39" t="s">
        <v>180</v>
      </c>
      <c r="C56" s="36"/>
      <c r="D56" s="15">
        <v>425</v>
      </c>
      <c r="E56" s="58">
        <f>D56/D10*100</f>
        <v>0.14821717408089657</v>
      </c>
      <c r="F56" s="58">
        <f>D56-C56</f>
        <v>425</v>
      </c>
      <c r="G56" s="15"/>
    </row>
    <row r="57" spans="1:7" ht="13.5">
      <c r="A57" s="10" t="s">
        <v>41</v>
      </c>
      <c r="B57" s="11" t="s">
        <v>42</v>
      </c>
      <c r="C57" s="12">
        <f>C58</f>
        <v>1139.6</v>
      </c>
      <c r="D57" s="12">
        <f>D58</f>
        <v>911.7</v>
      </c>
      <c r="E57" s="12">
        <f>E58</f>
        <v>0.3179519943754198</v>
      </c>
      <c r="F57" s="12">
        <f>F58</f>
        <v>-227.89999999999998</v>
      </c>
      <c r="G57" s="12">
        <f t="shared" si="0"/>
        <v>80.00175500175501</v>
      </c>
    </row>
    <row r="58" spans="1:7" ht="13.5">
      <c r="A58" s="13" t="s">
        <v>47</v>
      </c>
      <c r="B58" s="14" t="s">
        <v>48</v>
      </c>
      <c r="C58" s="15">
        <f>C59+C60+C61</f>
        <v>1139.6</v>
      </c>
      <c r="D58" s="15">
        <f>D59+D60+D61</f>
        <v>911.7</v>
      </c>
      <c r="E58" s="15">
        <f>E59+E60+E61</f>
        <v>0.3179519943754198</v>
      </c>
      <c r="F58" s="15">
        <f>F59+F60+F61</f>
        <v>-227.89999999999998</v>
      </c>
      <c r="G58" s="15">
        <f t="shared" si="0"/>
        <v>80.00175500175501</v>
      </c>
    </row>
    <row r="59" spans="1:7" ht="27">
      <c r="A59" s="43" t="s">
        <v>69</v>
      </c>
      <c r="B59" s="37" t="s">
        <v>137</v>
      </c>
      <c r="C59" s="15">
        <v>359.7</v>
      </c>
      <c r="D59" s="15">
        <v>224.6</v>
      </c>
      <c r="E59" s="58">
        <f>D59/D10*100</f>
        <v>0.0783284171731044</v>
      </c>
      <c r="F59" s="58">
        <f>D59-C59</f>
        <v>-135.1</v>
      </c>
      <c r="G59" s="15">
        <f t="shared" si="0"/>
        <v>62.44092299138171</v>
      </c>
    </row>
    <row r="60" spans="1:7" ht="13.5">
      <c r="A60" s="43" t="s">
        <v>70</v>
      </c>
      <c r="B60" s="37" t="s">
        <v>19</v>
      </c>
      <c r="C60" s="15">
        <v>463.1</v>
      </c>
      <c r="D60" s="15">
        <v>6.9</v>
      </c>
      <c r="E60" s="58">
        <f>D60/D10*100</f>
        <v>0.0024063494144898503</v>
      </c>
      <c r="F60" s="58">
        <f>D60-C60</f>
        <v>-456.20000000000005</v>
      </c>
      <c r="G60" s="15">
        <f t="shared" si="0"/>
        <v>1.4899589721442454</v>
      </c>
    </row>
    <row r="61" spans="1:7" ht="13.5">
      <c r="A61" s="13" t="s">
        <v>102</v>
      </c>
      <c r="B61" s="32" t="s">
        <v>68</v>
      </c>
      <c r="C61" s="15">
        <f>C62+C63</f>
        <v>316.8</v>
      </c>
      <c r="D61" s="15">
        <f>D62+D63</f>
        <v>680.2</v>
      </c>
      <c r="E61" s="15">
        <f>E62+E63</f>
        <v>0.23721722778782556</v>
      </c>
      <c r="F61" s="15">
        <f>F62+F63</f>
        <v>363.4000000000001</v>
      </c>
      <c r="G61" s="15">
        <f t="shared" si="0"/>
        <v>214.709595959596</v>
      </c>
    </row>
    <row r="62" spans="1:7" ht="13.5">
      <c r="A62" s="43" t="s">
        <v>98</v>
      </c>
      <c r="B62" s="37" t="s">
        <v>100</v>
      </c>
      <c r="C62" s="15">
        <v>282.7</v>
      </c>
      <c r="D62" s="15">
        <v>405.6</v>
      </c>
      <c r="E62" s="58">
        <f>D62/D10*100</f>
        <v>0.1414514960169686</v>
      </c>
      <c r="F62" s="58">
        <f>D62-C62</f>
        <v>122.90000000000003</v>
      </c>
      <c r="G62" s="15">
        <f t="shared" si="0"/>
        <v>143.47364697559252</v>
      </c>
    </row>
    <row r="63" spans="1:7" ht="13.5">
      <c r="A63" s="43" t="s">
        <v>99</v>
      </c>
      <c r="B63" s="37" t="s">
        <v>101</v>
      </c>
      <c r="C63" s="15">
        <v>34.1</v>
      </c>
      <c r="D63" s="15">
        <v>274.6</v>
      </c>
      <c r="E63" s="58">
        <f>D63/D10*100</f>
        <v>0.09576573177085695</v>
      </c>
      <c r="F63" s="58">
        <f>D63-C63</f>
        <v>240.50000000000003</v>
      </c>
      <c r="G63" s="15">
        <f t="shared" si="0"/>
        <v>805.2785923753665</v>
      </c>
    </row>
    <row r="64" spans="1:7" ht="27">
      <c r="A64" s="25" t="s">
        <v>76</v>
      </c>
      <c r="B64" s="26" t="s">
        <v>75</v>
      </c>
      <c r="C64" s="12">
        <f>C65+C68</f>
        <v>4505</v>
      </c>
      <c r="D64" s="12">
        <f>D65+D68</f>
        <v>5</v>
      </c>
      <c r="E64" s="12">
        <f>E65+E68</f>
        <v>0.0017437314597752538</v>
      </c>
      <c r="F64" s="12">
        <f>F65+F68</f>
        <v>-4500</v>
      </c>
      <c r="G64" s="12">
        <f t="shared" si="0"/>
        <v>0.11098779134295228</v>
      </c>
    </row>
    <row r="65" spans="1:7" ht="54.75">
      <c r="A65" s="20" t="s">
        <v>191</v>
      </c>
      <c r="B65" s="21" t="s">
        <v>192</v>
      </c>
      <c r="C65" s="15">
        <f>C66</f>
        <v>4500</v>
      </c>
      <c r="D65" s="15">
        <f aca="true" t="shared" si="3" ref="D65:F66">D66</f>
        <v>0</v>
      </c>
      <c r="E65" s="15">
        <f t="shared" si="3"/>
        <v>0</v>
      </c>
      <c r="F65" s="15">
        <f t="shared" si="3"/>
        <v>-4500</v>
      </c>
      <c r="G65" s="15">
        <f t="shared" si="0"/>
        <v>0</v>
      </c>
    </row>
    <row r="66" spans="1:7" ht="54.75">
      <c r="A66" s="20" t="s">
        <v>193</v>
      </c>
      <c r="B66" s="21" t="s">
        <v>194</v>
      </c>
      <c r="C66" s="15">
        <f>C67</f>
        <v>4500</v>
      </c>
      <c r="D66" s="15">
        <f t="shared" si="3"/>
        <v>0</v>
      </c>
      <c r="E66" s="15">
        <f t="shared" si="3"/>
        <v>0</v>
      </c>
      <c r="F66" s="15">
        <f t="shared" si="3"/>
        <v>-4500</v>
      </c>
      <c r="G66" s="15">
        <f t="shared" si="0"/>
        <v>0</v>
      </c>
    </row>
    <row r="67" spans="1:7" ht="54.75">
      <c r="A67" s="20" t="s">
        <v>195</v>
      </c>
      <c r="B67" s="21" t="s">
        <v>196</v>
      </c>
      <c r="C67" s="15">
        <v>4500</v>
      </c>
      <c r="D67" s="15"/>
      <c r="E67" s="58">
        <f>D67/D10*100</f>
        <v>0</v>
      </c>
      <c r="F67" s="58">
        <f>D67-C67</f>
        <v>-4500</v>
      </c>
      <c r="G67" s="15">
        <f t="shared" si="0"/>
        <v>0</v>
      </c>
    </row>
    <row r="68" spans="1:7" ht="27">
      <c r="A68" s="43" t="s">
        <v>84</v>
      </c>
      <c r="B68" s="39" t="s">
        <v>85</v>
      </c>
      <c r="C68" s="15">
        <f aca="true" t="shared" si="4" ref="C68:F69">C69</f>
        <v>5</v>
      </c>
      <c r="D68" s="15">
        <f t="shared" si="4"/>
        <v>5</v>
      </c>
      <c r="E68" s="15">
        <f t="shared" si="4"/>
        <v>0.0017437314597752538</v>
      </c>
      <c r="F68" s="15">
        <f t="shared" si="4"/>
        <v>0</v>
      </c>
      <c r="G68" s="15">
        <f t="shared" si="0"/>
        <v>100</v>
      </c>
    </row>
    <row r="69" spans="1:7" ht="27">
      <c r="A69" s="43" t="s">
        <v>86</v>
      </c>
      <c r="B69" s="39" t="s">
        <v>87</v>
      </c>
      <c r="C69" s="15">
        <f t="shared" si="4"/>
        <v>5</v>
      </c>
      <c r="D69" s="15">
        <f t="shared" si="4"/>
        <v>5</v>
      </c>
      <c r="E69" s="15">
        <f t="shared" si="4"/>
        <v>0.0017437314597752538</v>
      </c>
      <c r="F69" s="15">
        <f t="shared" si="4"/>
        <v>0</v>
      </c>
      <c r="G69" s="15">
        <f t="shared" si="0"/>
        <v>100</v>
      </c>
    </row>
    <row r="70" spans="1:7" ht="27">
      <c r="A70" s="43" t="s">
        <v>20</v>
      </c>
      <c r="B70" s="39" t="s">
        <v>21</v>
      </c>
      <c r="C70" s="15">
        <v>5</v>
      </c>
      <c r="D70" s="15">
        <v>5</v>
      </c>
      <c r="E70" s="58">
        <f>D70/D10*100</f>
        <v>0.0017437314597752538</v>
      </c>
      <c r="F70" s="58">
        <f>D70-C70</f>
        <v>0</v>
      </c>
      <c r="G70" s="15">
        <f t="shared" si="0"/>
        <v>100</v>
      </c>
    </row>
    <row r="71" spans="1:7" ht="13.5">
      <c r="A71" s="10" t="s">
        <v>58</v>
      </c>
      <c r="B71" s="11" t="s">
        <v>59</v>
      </c>
      <c r="C71" s="12">
        <v>1692</v>
      </c>
      <c r="D71" s="12">
        <v>200</v>
      </c>
      <c r="E71" s="59">
        <f>D71/D10*100</f>
        <v>0.06974925839101015</v>
      </c>
      <c r="F71" s="59">
        <f>D71-C71</f>
        <v>-1492</v>
      </c>
      <c r="G71" s="12">
        <f t="shared" si="0"/>
        <v>11.82033096926714</v>
      </c>
    </row>
    <row r="72" spans="1:3" ht="13.5">
      <c r="A72" s="2"/>
      <c r="B72" s="3"/>
      <c r="C72" s="3"/>
    </row>
    <row r="73" spans="1:3" ht="13.5">
      <c r="A73" s="2"/>
      <c r="B73" s="3"/>
      <c r="C73" s="3"/>
    </row>
    <row r="74" spans="1:3" ht="13.5">
      <c r="A74" s="2"/>
      <c r="B74" s="3"/>
      <c r="C74" s="3"/>
    </row>
    <row r="75" spans="1:3" ht="13.5">
      <c r="A75" s="2"/>
      <c r="B75" s="3"/>
      <c r="C75" s="3"/>
    </row>
    <row r="76" spans="1:3" ht="13.5">
      <c r="A76" s="2"/>
      <c r="B76" s="3"/>
      <c r="C76" s="3"/>
    </row>
    <row r="77" spans="1:3" ht="13.5">
      <c r="A77" s="2"/>
      <c r="B77" s="3"/>
      <c r="C77" s="3"/>
    </row>
    <row r="78" spans="1:3" ht="13.5">
      <c r="A78" s="2"/>
      <c r="B78" s="3"/>
      <c r="C78" s="3"/>
    </row>
  </sheetData>
  <sheetProtection/>
  <mergeCells count="11">
    <mergeCell ref="C7:C8"/>
    <mergeCell ref="A1:C1"/>
    <mergeCell ref="A2:C2"/>
    <mergeCell ref="A3:C3"/>
    <mergeCell ref="A4:C4"/>
    <mergeCell ref="B7:B8"/>
    <mergeCell ref="A7:A8"/>
    <mergeCell ref="A5:G5"/>
    <mergeCell ref="D7:D8"/>
    <mergeCell ref="E7:E8"/>
    <mergeCell ref="F7:G7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paperSize="9" scale="5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COOL</dc:creator>
  <cp:keywords/>
  <dc:description/>
  <cp:lastModifiedBy>Пользователь</cp:lastModifiedBy>
  <cp:lastPrinted>2019-12-06T03:55:16Z</cp:lastPrinted>
  <dcterms:created xsi:type="dcterms:W3CDTF">2004-12-28T06:12:23Z</dcterms:created>
  <dcterms:modified xsi:type="dcterms:W3CDTF">2019-12-06T03:55:36Z</dcterms:modified>
  <cp:category/>
  <cp:version/>
  <cp:contentType/>
  <cp:contentStatus/>
</cp:coreProperties>
</file>