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1535" activeTab="0"/>
  </bookViews>
  <sheets>
    <sheet name="1 доходы" sheetId="1" r:id="rId1"/>
  </sheets>
  <definedNames>
    <definedName name="_xlnm.Print_Area" localSheetId="0">'1 доходы'!$A$1:$F$187</definedName>
  </definedNames>
  <calcPr fullCalcOnLoad="1"/>
</workbook>
</file>

<file path=xl/sharedStrings.xml><?xml version="1.0" encoding="utf-8"?>
<sst xmlns="http://schemas.openxmlformats.org/spreadsheetml/2006/main" count="323" uniqueCount="312">
  <si>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</si>
  <si>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</si>
  <si>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</si>
  <si>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</si>
  <si>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</si>
  <si>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</si>
  <si>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</si>
  <si>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</si>
  <si>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</si>
  <si>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</si>
  <si>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</si>
  <si>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</si>
  <si>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1 01 02040 01 0000 110</t>
  </si>
  <si>
    <t>1 16 25050 01 0000 140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</si>
  <si>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</si>
  <si>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</si>
  <si>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</si>
  <si>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</si>
  <si>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</si>
  <si>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</si>
  <si>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</si>
  <si>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</si>
  <si>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</si>
  <si>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</si>
  <si>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</si>
  <si>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</si>
  <si>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</si>
  <si>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</si>
  <si>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</si>
  <si>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</si>
  <si>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</si>
  <si>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</si>
  <si>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</si>
  <si>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</si>
  <si>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</si>
  <si>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</si>
  <si>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</si>
  <si>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</si>
  <si>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</si>
  <si>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</si>
  <si>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</si>
  <si>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</si>
  <si>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</si>
  <si>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</si>
  <si>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</si>
  <si>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</si>
  <si>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</si>
  <si>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</si>
  <si>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</si>
  <si>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</si>
  <si>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</si>
  <si>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</si>
  <si>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</si>
  <si>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</si>
  <si>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</si>
  <si>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</si>
  <si>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</si>
  <si>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</si>
  <si>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</si>
  <si>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</si>
  <si>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</si>
  <si>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</si>
  <si>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</si>
  <si>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</si>
  <si>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</si>
  <si>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</si>
  <si>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</si>
  <si>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</si>
  <si>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</si>
  <si>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</si>
  <si>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</si>
  <si>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</si>
  <si>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</si>
  <si>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</si>
  <si>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</si>
  <si>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</si>
  <si>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</si>
  <si>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</si>
  <si>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</si>
  <si>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</si>
  <si>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</si>
  <si>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</si>
  <si>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</si>
  <si>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</si>
  <si>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</si>
  <si>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</si>
  <si>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</si>
  <si>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</si>
  <si>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</si>
  <si>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</si>
  <si>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</si>
  <si>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</si>
  <si>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</si>
  <si>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</si>
  <si>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</si>
  <si>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</si>
  <si>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</si>
  <si>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</si>
  <si>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</si>
  <si>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</si>
  <si>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1 05 02010 02 0000 110</t>
  </si>
  <si>
    <t>1 05 02000 02 0000 110</t>
  </si>
  <si>
    <t>1 16 30030 01 0000 140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</si>
  <si>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</si>
  <si>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</si>
  <si>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</si>
  <si>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</si>
  <si>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</si>
  <si>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</si>
  <si>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</si>
  <si>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</si>
  <si>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</si>
  <si>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</si>
  <si>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</si>
  <si>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</si>
  <si>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</si>
  <si>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</si>
  <si>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</si>
  <si>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</si>
  <si>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</si>
  <si>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% исполнения</t>
  </si>
  <si>
    <t>1 16 25080 00 0000 140</t>
  </si>
  <si>
    <t>Денежные взыскания (штрафы) за нарушение водного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</si>
  <si>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</si>
  <si>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</si>
  <si>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</si>
  <si>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</si>
  <si>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</si>
  <si>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</si>
  <si>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</si>
  <si>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</si>
  <si>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в том числе:</t>
  </si>
  <si>
    <t xml:space="preserve"> в том числе:</t>
  </si>
  <si>
    <t>тыс.руб.</t>
  </si>
  <si>
    <t>Отклонение</t>
  </si>
  <si>
    <t>Акцизы по подакцизным товарам ( 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</si>
  <si>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</si>
  <si>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</si>
  <si>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</si>
  <si>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</si>
  <si>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</si>
  <si>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1 05 01020 01 0000 110</t>
  </si>
  <si>
    <t xml:space="preserve"> 1 05 01021 01 0000 110</t>
  </si>
  <si>
    <t xml:space="preserve"> 1 05 01050 01 0000 110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</si>
  <si>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</si>
  <si>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</si>
  <si>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</si>
  <si>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</si>
  <si>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</si>
  <si>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</si>
  <si>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</si>
  <si>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</si>
  <si>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</si>
  <si>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</si>
  <si>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 xml:space="preserve">Денежные взыскания (штрафы) за нарушение законодательства в области охраны окружающей среды </t>
  </si>
  <si>
    <t>Прочие 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</si>
  <si>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</si>
  <si>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</si>
  <si>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</si>
  <si>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</si>
  <si>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2 02 10000 00 0000 150</t>
  </si>
  <si>
    <t>2 02 15001 00 0000 150</t>
  </si>
  <si>
    <t>2 02 15001 04 0000 150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</si>
  <si>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области" на  2019 год</t>
  </si>
  <si>
    <t>Дотации бюджетам городских округов на выравнивание бюджетной обеспеченности поселений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</si>
  <si>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государственной программы Магаданской области "Управление государственными финансами Магаданской области"  на  2019 год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</si>
  <si>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</si>
  <si>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</si>
  <si>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</si>
  <si>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</si>
  <si>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</si>
  <si>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2 02 30000 00 0000 150</t>
  </si>
  <si>
    <t>2 02 30024 00 0000 150</t>
  </si>
  <si>
    <t>2 02 30024 04 0000 150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</si>
  <si>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</si>
  <si>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</si>
  <si>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2019 год</t>
  </si>
  <si>
    <t>2 02 35118 00 0000 150</t>
  </si>
  <si>
    <t>2 02 35118 04 0000 150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</si>
  <si>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t>
  </si>
  <si>
    <t>2 02 35930 00 0000 150</t>
  </si>
  <si>
    <t>2 02 35930 04 0000 150</t>
  </si>
  <si>
    <t>Субвенции бюджетам городских округов  на осуществление полномочий по государственной регистрации актов гражданского состояния на 2019  год</t>
  </si>
  <si>
    <t>2 02 40000 00 0000 150</t>
  </si>
  <si>
    <t>2 02 49999 00 0000 150</t>
  </si>
  <si>
    <t>2 02 49999 04 0000 150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</si>
  <si>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</si>
  <si>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 xml:space="preserve"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</si>
  <si>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</si>
  <si>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</si>
  <si>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</si>
  <si>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</si>
  <si>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2 19 0000000 0000 000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</si>
  <si>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</si>
  <si>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</si>
  <si>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</si>
  <si>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2 19 00000 04 0000 150</t>
  </si>
  <si>
    <t xml:space="preserve">  2 19 60010 04 0000 150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</si>
  <si>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</si>
  <si>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</si>
  <si>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</si>
  <si>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</si>
  <si>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</si>
  <si>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</si>
  <si>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1 17 00000 00 0000 000</t>
  </si>
  <si>
    <t>ПРОЧИЕ НЕНАЛОГОВЫЕ ДОХОДЫ</t>
  </si>
  <si>
    <t>Невыясненные поступления, зачисляемые в бюджеты городских округов</t>
  </si>
  <si>
    <t>1 17 01040 04 0000 180</t>
  </si>
  <si>
    <t>Невыясненные поступления</t>
  </si>
  <si>
    <t>1 17 01000 00 0000 180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</si>
  <si>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</si>
  <si>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</si>
  <si>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2 07 00000 00 0000 000</t>
  </si>
  <si>
    <t>ПРОЧИЕ БЕЗВОЗМЕЗДНЫЕ ПОСТУПЛЕНИЯ</t>
  </si>
  <si>
    <t>Прочие безвозмездные поступления в бюджеты городских округов</t>
  </si>
  <si>
    <t>2 07 04000 04 0000 150</t>
  </si>
  <si>
    <t>2 07 04050 04 0000 150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</si>
  <si>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</si>
  <si>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Налогового кодекса Российской Федерации</t>
    </r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</si>
  <si>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</si>
  <si>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</si>
  <si>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</si>
  <si>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</si>
  <si>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</si>
  <si>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</si>
  <si>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</si>
  <si>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</si>
  <si>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в рамках подпрограммы "Управление развитием отрасли физической культуры и спорта" на 2015 - 2021 годы" государственной программы Магаданской области "Развитие физической культуры и спорта в Магаданской области" на 2014 - 2021 годы" </t>
  </si>
  <si>
    <t>на реализацию мероприятий "Модернизация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</t>
  </si>
  <si>
    <t xml:space="preserve"> 2 02 20299 00 0000 150</t>
  </si>
  <si>
    <t xml:space="preserve"> 2 02 20299 04 0000 150</t>
  </si>
  <si>
    <t xml:space="preserve"> 2 02 20302 00 0000 150</t>
  </si>
  <si>
    <t xml:space="preserve"> 2 02 20302 04 0000 150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</si>
  <si>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</si>
  <si>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</si>
  <si>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</si>
  <si>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</si>
  <si>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</si>
  <si>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</si>
  <si>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</si>
  <si>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1 13 00000 00 0000 000</t>
  </si>
  <si>
    <t xml:space="preserve"> 1 13 02000 00 0000 130</t>
  </si>
  <si>
    <t xml:space="preserve"> 1 13 02990 00 0000 130</t>
  </si>
  <si>
    <t>1 13 02994 04 0000 130</t>
  </si>
  <si>
    <t>ДОХОДЫ ОТ ОКАЗАНИЯ ПЛАТНЫХ УСЛУГ И КОМПЕНСАЦИИ ЗАТРАТ ГОСУДАРСТВА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</si>
  <si>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</si>
  <si>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</si>
  <si>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</si>
  <si>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</si>
  <si>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2 02 45160 00 0000 150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</si>
  <si>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</si>
  <si>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2 02 45160 04 0000 150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</si>
  <si>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</si>
  <si>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</si>
  <si>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</si>
  <si>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1 1 109000 00 0000 120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</si>
  <si>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</si>
  <si>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</si>
  <si>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</si>
  <si>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1 1 608000 01 0000 140</t>
  </si>
  <si>
    <t>1 1 608010 01 0000 140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</si>
  <si>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</si>
  <si>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ПОСТУПЛЕНИЯ (ПЕРЕЧИСЛЕНИЯ) ПО УРЕГУЛИРОВАНИЮ РАСЧЕТОВ МЕЖДУ БЮДЖЕТАМИ БЮДЖЕТНОЙ СИСТЕМЫ РОССИЙСКОЙ ФЕДЕРАЦИИ</t>
  </si>
  <si>
    <t xml:space="preserve">  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</si>
  <si>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 xml:space="preserve">  Перечисления из бюджетов городских округов по решениям о взыскании средств, предоставленных из иных бюджетов бюджетной системы Российской Федерации</t>
  </si>
  <si>
    <t xml:space="preserve"> 1 18 00000 00 0000 000</t>
  </si>
  <si>
    <t xml:space="preserve"> 1 18 01000 00 0000 150</t>
  </si>
  <si>
    <t xml:space="preserve"> 1 18 01420 04 0000 150</t>
  </si>
  <si>
    <t xml:space="preserve">Субсидии бюджетам городских округов,предоставляемых в рамках реализации подпрограммы «Совершенствование системы управления в сфере имущественно-земельных отношений Магаданской области на 2019-2024 годы» государственной программы Магаданской области «Управление государственным имуществом Магаданской области» на 2019-2024 годы» на 2019 год
</t>
  </si>
  <si>
    <t>Бюджет на 2019г.</t>
  </si>
  <si>
    <t>Исполнено на 01.01.2020 г.</t>
  </si>
  <si>
    <t>Приложение № 1</t>
  </si>
  <si>
    <t xml:space="preserve">к решению Собрания представителей Сусуманского городского округа </t>
  </si>
  <si>
    <t>"Об исполнении бюджета муниципального образования "Сусуманский городской округ" за 2019 год"</t>
  </si>
  <si>
    <t>Исполнение поступления доходов в бюджет муниципального образования "Сусуманский городской округ" по кодам классификации доходов бюджетов  за 2019 год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</si>
  <si>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</si>
  <si>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</si>
  <si>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</si>
  <si>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</si>
  <si>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2 02 45550 00 0000 150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</si>
  <si>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</si>
  <si>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2 02 45550 04 0000 150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</si>
  <si>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</si>
  <si>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 xml:space="preserve"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области»  государственной программы Магаданской области «Развитие образования в Магаданской области» 
на 2019 год
</t>
  </si>
  <si>
    <t xml:space="preserve">Субсидии бюджетам городских округов на организацию отдыха и оздоровление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
Магаданской области «Развитие образования в Магаданской области»
 на 2019 год
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</si>
  <si>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
образования в Магаданской области» государственной программы
Магаданской области «Развитие образования в Магаданской области» на 2019 год
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</si>
  <si>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
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2019 год
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</si>
  <si>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2019 год</t>
  </si>
  <si>
    <t xml:space="preserve">Субсидии бюджетам городских округов на организацию и проведение областных универсальных совместных ярмарок в рамках подпрограммы «Развитие торговли
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2019 год
</t>
  </si>
  <si>
    <t xml:space="preserve"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2019 год
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</si>
  <si>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области», для последующего предоставления молодым семьям – участникам подпрограммы дополнительной социальной выплаты при рождении (усыновлении) каждого ребенка на 2019 год</t>
  </si>
  <si>
    <t>Субсидии бюджетам городских округов на реализацию государственной программы Магаданской области «Развитие системы обращения с отходами производства и потребления на территории Магаданской области» на 2019 год</t>
  </si>
  <si>
    <t xml:space="preserve">Субсидии бюджетам городских округов, предоставляемых в рамках реализации подпрограммы  « О поддержке социально ориентированных некоммерческих организаций в  Магаданской области" на 2015-2021 годы"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2015-2021 годы» на 2019 год"
</t>
  </si>
  <si>
    <t xml:space="preserve">Субвенции 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 в Магаданской области» на 2019 год
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</si>
  <si>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</si>
  <si>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2019 год</t>
  </si>
  <si>
    <t xml:space="preserve">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2019 год 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</si>
  <si>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2019 год
</t>
  </si>
  <si>
    <t xml:space="preserve">на осуществление государственных полномочий по организации 
и осуществлению деятельности по опеке и попечительству над несовершеннолетними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
</t>
  </si>
  <si>
    <t xml:space="preserve"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 
</t>
  </si>
  <si>
    <t>Субвенции 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2019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</si>
  <si>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2019 год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</si>
  <si>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на 2019 год
</t>
  </si>
  <si>
    <t>Субвенции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
без попечения родителей, в Магаданской области» государственной программы Магаданской области «Развитие образования в Магаданской области» на 2019 год</t>
  </si>
  <si>
    <t xml:space="preserve"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 Магаданской области» </t>
  </si>
  <si>
    <t xml:space="preserve"> 1050102201 0000 110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</si>
  <si>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</si>
  <si>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1164100001 0000 140</t>
  </si>
  <si>
    <t>Денежные взыскания (штрафы) за нарушение законодательства Российской Федерации об электроэнергетике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</si>
  <si>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</si>
  <si>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1 16 0303001 0000 140</t>
  </si>
  <si>
    <t>от 26.06.2020 г. № 348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</si>
</sst>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.0\ _р_.;\-#,##0.0\ _р_.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1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Times New Roman Cyr"/>
      <family val="1"/>
    </font>
    <font>
      <sz val="11"/>
      <color theme="1"/>
      <name val="Times New Roman CYR"/>
      <family val="0"/>
    </font>
    <font>
      <b/>
      <sz val="11"/>
      <color theme="1"/>
      <name val="Arial Cyr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>
      <alignment horizontal="left" wrapText="1" indent="2"/>
      <protection/>
    </xf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49" fontId="38" fillId="0" borderId="2">
      <alignment horizontal="center"/>
      <protection/>
    </xf>
    <xf numFmtId="49" fontId="38" fillId="0" borderId="2">
      <alignment horizontal="center"/>
      <protection/>
    </xf>
    <xf numFmtId="0" fontId="38" fillId="0" borderId="3">
      <alignment horizontal="left" wrapText="1" indent="2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4" applyNumberFormat="0" applyAlignment="0" applyProtection="0"/>
    <xf numFmtId="0" fontId="40" fillId="26" borderId="5" applyNumberFormat="0" applyAlignment="0" applyProtection="0"/>
    <xf numFmtId="0" fontId="41" fillId="26" borderId="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27" borderId="10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55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56" fillId="33" borderId="0" xfId="0" applyFont="1" applyFill="1" applyAlignment="1">
      <alignment/>
    </xf>
    <xf numFmtId="14" fontId="59" fillId="33" borderId="14" xfId="0" applyNumberFormat="1" applyFont="1" applyFill="1" applyBorder="1" applyAlignment="1">
      <alignment horizontal="center" vertical="center" wrapText="1"/>
    </xf>
    <xf numFmtId="172" fontId="55" fillId="0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7" fillId="0" borderId="13" xfId="0" applyNumberFormat="1" applyFont="1" applyFill="1" applyBorder="1" applyAlignment="1">
      <alignment horizontal="center" vertical="center" wrapText="1"/>
    </xf>
    <xf numFmtId="172" fontId="55" fillId="33" borderId="13" xfId="0" applyNumberFormat="1" applyFont="1" applyFill="1" applyBorder="1" applyAlignment="1">
      <alignment horizontal="center" vertical="center" wrapText="1"/>
    </xf>
    <xf numFmtId="172" fontId="57" fillId="33" borderId="13" xfId="0" applyNumberFormat="1" applyFont="1" applyFill="1" applyBorder="1" applyAlignment="1">
      <alignment horizontal="center" vertical="center" wrapText="1"/>
    </xf>
    <xf numFmtId="177" fontId="55" fillId="33" borderId="0" xfId="0" applyNumberFormat="1" applyFont="1" applyFill="1" applyBorder="1" applyAlignment="1">
      <alignment vertical="center" wrapText="1"/>
    </xf>
    <xf numFmtId="0" fontId="55" fillId="33" borderId="13" xfId="0" applyFont="1" applyFill="1" applyBorder="1" applyAlignment="1">
      <alignment horizontal="center" vertical="center"/>
    </xf>
    <xf numFmtId="49" fontId="55" fillId="33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49" fontId="57" fillId="33" borderId="13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left" vertical="center" wrapText="1"/>
    </xf>
    <xf numFmtId="1" fontId="55" fillId="33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wrapText="1"/>
    </xf>
    <xf numFmtId="0" fontId="57" fillId="33" borderId="13" xfId="0" applyFont="1" applyFill="1" applyBorder="1" applyAlignment="1">
      <alignment horizontal="justify" vertical="center" wrapText="1"/>
    </xf>
    <xf numFmtId="0" fontId="57" fillId="33" borderId="13" xfId="0" applyFont="1" applyFill="1" applyBorder="1" applyAlignment="1">
      <alignment vertical="top" wrapText="1"/>
    </xf>
    <xf numFmtId="0" fontId="57" fillId="33" borderId="13" xfId="0" applyFont="1" applyFill="1" applyBorder="1" applyAlignment="1">
      <alignment horizontal="left" vertical="justify" wrapText="1"/>
    </xf>
    <xf numFmtId="0" fontId="57" fillId="33" borderId="13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justify" vertical="top" wrapText="1"/>
    </xf>
    <xf numFmtId="0" fontId="57" fillId="33" borderId="13" xfId="48" applyFont="1" applyFill="1" applyBorder="1" applyAlignment="1" applyProtection="1">
      <alignment vertical="center" wrapText="1"/>
      <protection/>
    </xf>
    <xf numFmtId="0" fontId="57" fillId="33" borderId="13" xfId="48" applyFont="1" applyFill="1" applyBorder="1" applyAlignment="1" applyProtection="1">
      <alignment wrapText="1"/>
      <protection/>
    </xf>
    <xf numFmtId="0" fontId="57" fillId="33" borderId="13" xfId="0" applyNumberFormat="1" applyFont="1" applyFill="1" applyBorder="1" applyAlignment="1">
      <alignment wrapText="1"/>
    </xf>
    <xf numFmtId="0" fontId="57" fillId="33" borderId="13" xfId="0" applyNumberFormat="1" applyFont="1" applyFill="1" applyBorder="1" applyAlignment="1">
      <alignment horizontal="left" vertical="center" wrapText="1"/>
    </xf>
    <xf numFmtId="172" fontId="57" fillId="0" borderId="15" xfId="0" applyNumberFormat="1" applyFont="1" applyFill="1" applyBorder="1" applyAlignment="1">
      <alignment horizontal="center" vertical="center" wrapText="1"/>
    </xf>
    <xf numFmtId="172" fontId="57" fillId="33" borderId="15" xfId="0" applyNumberFormat="1" applyFont="1" applyFill="1" applyBorder="1" applyAlignment="1">
      <alignment horizontal="center" vertical="center" wrapText="1"/>
    </xf>
    <xf numFmtId="172" fontId="57" fillId="33" borderId="13" xfId="0" applyNumberFormat="1" applyFont="1" applyFill="1" applyBorder="1" applyAlignment="1">
      <alignment horizontal="center" vertical="top" wrapText="1"/>
    </xf>
    <xf numFmtId="49" fontId="57" fillId="33" borderId="13" xfId="37" applyNumberFormat="1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wrapText="1"/>
    </xf>
    <xf numFmtId="0" fontId="57" fillId="0" borderId="13" xfId="0" applyFont="1" applyBorder="1" applyAlignment="1">
      <alignment horizontal="justify" vertical="center"/>
    </xf>
    <xf numFmtId="0" fontId="56" fillId="0" borderId="0" xfId="0" applyFont="1" applyFill="1" applyAlignment="1">
      <alignment/>
    </xf>
    <xf numFmtId="0" fontId="57" fillId="0" borderId="0" xfId="0" applyFont="1" applyAlignment="1">
      <alignment wrapText="1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left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48" applyFont="1" applyFill="1" applyBorder="1" applyAlignment="1" applyProtection="1">
      <alignment vertical="center" wrapText="1"/>
      <protection/>
    </xf>
    <xf numFmtId="0" fontId="60" fillId="0" borderId="0" xfId="0" applyFont="1" applyAlignment="1">
      <alignment/>
    </xf>
    <xf numFmtId="0" fontId="57" fillId="0" borderId="13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top"/>
    </xf>
    <xf numFmtId="0" fontId="57" fillId="33" borderId="16" xfId="0" applyFont="1" applyFill="1" applyBorder="1" applyAlignment="1">
      <alignment vertical="top"/>
    </xf>
    <xf numFmtId="0" fontId="57" fillId="0" borderId="13" xfId="0" applyFont="1" applyBorder="1" applyAlignment="1">
      <alignment/>
    </xf>
    <xf numFmtId="0" fontId="57" fillId="33" borderId="16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55" fillId="0" borderId="13" xfId="0" applyFont="1" applyFill="1" applyBorder="1" applyAlignment="1">
      <alignment horizontal="left" vertical="center" wrapText="1"/>
    </xf>
    <xf numFmtId="49" fontId="57" fillId="0" borderId="2" xfId="36" applyFont="1" applyAlignment="1" applyProtection="1">
      <alignment horizontal="center" vertical="center"/>
      <protection/>
    </xf>
    <xf numFmtId="0" fontId="57" fillId="0" borderId="3" xfId="38" applyNumberFormat="1" applyFont="1" applyAlignment="1" applyProtection="1">
      <alignment wrapText="1"/>
      <protection/>
    </xf>
    <xf numFmtId="49" fontId="57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172" fontId="56" fillId="33" borderId="0" xfId="0" applyNumberFormat="1" applyFont="1" applyFill="1" applyAlignment="1">
      <alignment/>
    </xf>
    <xf numFmtId="49" fontId="55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33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left" vertical="center" wrapText="1"/>
    </xf>
    <xf numFmtId="0" fontId="56" fillId="33" borderId="13" xfId="0" applyFont="1" applyFill="1" applyBorder="1" applyAlignment="1">
      <alignment/>
    </xf>
    <xf numFmtId="0" fontId="57" fillId="0" borderId="13" xfId="0" applyFont="1" applyFill="1" applyBorder="1" applyAlignment="1">
      <alignment horizontal="left" vertical="center" wrapText="1"/>
    </xf>
    <xf numFmtId="49" fontId="61" fillId="0" borderId="2" xfId="36" applyFont="1" applyProtection="1">
      <alignment horizontal="center"/>
      <protection/>
    </xf>
    <xf numFmtId="0" fontId="61" fillId="0" borderId="1" xfId="33" applyNumberFormat="1" applyFont="1" applyAlignment="1" applyProtection="1">
      <alignment wrapText="1"/>
      <protection/>
    </xf>
    <xf numFmtId="49" fontId="62" fillId="0" borderId="2" xfId="36" applyFont="1" applyProtection="1">
      <alignment horizontal="center"/>
      <protection/>
    </xf>
    <xf numFmtId="0" fontId="62" fillId="0" borderId="1" xfId="33" applyNumberFormat="1" applyFont="1" applyAlignment="1" applyProtection="1">
      <alignment wrapText="1"/>
      <protection/>
    </xf>
    <xf numFmtId="172" fontId="55" fillId="33" borderId="13" xfId="0" applyNumberFormat="1" applyFont="1" applyFill="1" applyBorder="1" applyAlignment="1">
      <alignment horizontal="center"/>
    </xf>
    <xf numFmtId="172" fontId="57" fillId="33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62" fillId="0" borderId="17" xfId="35" applyFont="1" applyBorder="1" applyProtection="1">
      <alignment horizontal="center"/>
      <protection/>
    </xf>
    <xf numFmtId="49" fontId="61" fillId="0" borderId="17" xfId="35" applyFont="1" applyBorder="1" applyProtection="1">
      <alignment horizontal="center"/>
      <protection/>
    </xf>
    <xf numFmtId="172" fontId="55" fillId="33" borderId="16" xfId="0" applyNumberFormat="1" applyFont="1" applyFill="1" applyBorder="1" applyAlignment="1">
      <alignment horizontal="center" vertical="center" wrapText="1"/>
    </xf>
    <xf numFmtId="172" fontId="57" fillId="33" borderId="16" xfId="0" applyNumberFormat="1" applyFont="1" applyFill="1" applyBorder="1" applyAlignment="1">
      <alignment horizontal="center" vertical="center" wrapText="1"/>
    </xf>
    <xf numFmtId="0" fontId="62" fillId="0" borderId="13" xfId="33" applyNumberFormat="1" applyFont="1" applyBorder="1" applyAlignment="1" applyProtection="1">
      <alignment wrapText="1"/>
      <protection/>
    </xf>
    <xf numFmtId="0" fontId="61" fillId="0" borderId="13" xfId="33" applyNumberFormat="1" applyFont="1" applyBorder="1" applyAlignment="1" applyProtection="1">
      <alignment horizontal="left" wrapText="1"/>
      <protection/>
    </xf>
    <xf numFmtId="0" fontId="9" fillId="0" borderId="0" xfId="0" applyFont="1" applyFill="1" applyBorder="1" applyAlignment="1">
      <alignment horizontal="right"/>
    </xf>
    <xf numFmtId="0" fontId="57" fillId="33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49" fontId="61" fillId="0" borderId="2" xfId="35" applyNumberFormat="1" applyFont="1" applyProtection="1">
      <alignment horizontal="center"/>
      <protection/>
    </xf>
    <xf numFmtId="172" fontId="4" fillId="0" borderId="0" xfId="0" applyNumberFormat="1" applyFont="1" applyAlignment="1">
      <alignment/>
    </xf>
    <xf numFmtId="49" fontId="57" fillId="0" borderId="13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3" xfId="35"/>
    <cellStyle name="xl44" xfId="36"/>
    <cellStyle name="xl52" xfId="37"/>
    <cellStyle name="xl73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Денежный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12047594.2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view="pageBreakPreview" zoomScale="82" zoomScaleSheetLayoutView="82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"/>
    </sheetView>
  </sheetViews>
  <sheetFormatPr defaultColWidth="9.00390625" defaultRowHeight="12.75"/>
  <cols>
    <col min="1" max="1" width="25.625" style="76" customWidth="1"/>
    <col min="2" max="2" width="78.125" style="5" customWidth="1"/>
    <col min="3" max="3" width="14.625" style="11" customWidth="1"/>
    <col min="4" max="4" width="13.625" style="11" customWidth="1"/>
    <col min="5" max="5" width="14.75390625" style="5" customWidth="1"/>
    <col min="6" max="6" width="12.875" style="5" customWidth="1"/>
    <col min="7" max="7" width="9.125" style="5" customWidth="1"/>
    <col min="8" max="16384" width="9.125" style="1" customWidth="1"/>
  </cols>
  <sheetData>
    <row r="1" spans="1:6" ht="14.25">
      <c r="A1" s="107" t="s">
        <v>271</v>
      </c>
      <c r="B1" s="107"/>
      <c r="C1" s="107"/>
      <c r="D1" s="107"/>
      <c r="E1" s="107"/>
      <c r="F1" s="107"/>
    </row>
    <row r="2" spans="1:6" ht="14.25">
      <c r="A2" s="107" t="s">
        <v>272</v>
      </c>
      <c r="B2" s="107"/>
      <c r="C2" s="107"/>
      <c r="D2" s="107"/>
      <c r="E2" s="107"/>
      <c r="F2" s="107"/>
    </row>
    <row r="3" spans="1:6" ht="14.25">
      <c r="A3" s="108" t="s">
        <v>273</v>
      </c>
      <c r="B3" s="108"/>
      <c r="C3" s="108"/>
      <c r="D3" s="108"/>
      <c r="E3" s="108"/>
      <c r="F3" s="108"/>
    </row>
    <row r="4" spans="1:6" ht="14.25">
      <c r="A4" s="96"/>
      <c r="B4" s="108" t="s">
        <v>311</v>
      </c>
      <c r="C4" s="108"/>
      <c r="D4" s="108"/>
      <c r="E4" s="108"/>
      <c r="F4" s="108"/>
    </row>
    <row r="5" spans="1:6" ht="14.25">
      <c r="A5" s="96"/>
      <c r="B5" s="96"/>
      <c r="C5" s="96"/>
      <c r="D5" s="96"/>
      <c r="E5" s="96"/>
      <c r="F5" s="96"/>
    </row>
    <row r="6" spans="1:6" ht="14.25" customHeight="1">
      <c r="A6" s="105" t="s">
        <v>274</v>
      </c>
      <c r="B6" s="105"/>
      <c r="C6" s="105"/>
      <c r="D6" s="105"/>
      <c r="E6" s="105"/>
      <c r="F6" s="105"/>
    </row>
    <row r="7" spans="1:6" ht="15">
      <c r="A7" s="47"/>
      <c r="B7" s="48"/>
      <c r="C7" s="12"/>
      <c r="D7" s="49"/>
      <c r="E7" s="50"/>
      <c r="F7" s="51" t="s">
        <v>133</v>
      </c>
    </row>
    <row r="8" spans="1:6" ht="45">
      <c r="A8" s="101" t="s">
        <v>58</v>
      </c>
      <c r="B8" s="102" t="s">
        <v>59</v>
      </c>
      <c r="C8" s="103" t="s">
        <v>269</v>
      </c>
      <c r="D8" s="104" t="s">
        <v>270</v>
      </c>
      <c r="E8" s="104" t="s">
        <v>134</v>
      </c>
      <c r="F8" s="104" t="s">
        <v>120</v>
      </c>
    </row>
    <row r="9" spans="1:6" s="5" customFormat="1" ht="14.25">
      <c r="A9" s="46">
        <v>1</v>
      </c>
      <c r="B9" s="3">
        <v>2</v>
      </c>
      <c r="C9" s="14">
        <v>3</v>
      </c>
      <c r="D9" s="20">
        <v>4</v>
      </c>
      <c r="E9" s="4">
        <v>5</v>
      </c>
      <c r="F9" s="4">
        <v>6</v>
      </c>
    </row>
    <row r="10" spans="1:6" s="5" customFormat="1" ht="14.25">
      <c r="A10" s="21" t="s">
        <v>60</v>
      </c>
      <c r="B10" s="22" t="s">
        <v>55</v>
      </c>
      <c r="C10" s="17">
        <f>C11+C17+C23+C38+C46+C49+C58+C65+C69+C76</f>
        <v>282117.19999999995</v>
      </c>
      <c r="D10" s="17">
        <f>D11+D17+D23+D38+D46+D49+D58+D65+D69+D76+D97+D102</f>
        <v>271995.19999999995</v>
      </c>
      <c r="E10" s="13">
        <f aca="true" t="shared" si="0" ref="E10:E46">C10-D10</f>
        <v>10122</v>
      </c>
      <c r="F10" s="13">
        <f aca="true" t="shared" si="1" ref="F10:F21">D10/C10*100</f>
        <v>96.4121294270608</v>
      </c>
    </row>
    <row r="11" spans="1:6" s="5" customFormat="1" ht="14.25">
      <c r="A11" s="21" t="s">
        <v>61</v>
      </c>
      <c r="B11" s="22" t="s">
        <v>62</v>
      </c>
      <c r="C11" s="17">
        <f>C12</f>
        <v>211368</v>
      </c>
      <c r="D11" s="17">
        <f>D12</f>
        <v>213106.9</v>
      </c>
      <c r="E11" s="13">
        <f t="shared" si="0"/>
        <v>-1738.8999999999942</v>
      </c>
      <c r="F11" s="13">
        <f t="shared" si="1"/>
        <v>100.82268839180955</v>
      </c>
    </row>
    <row r="12" spans="1:6" s="6" customFormat="1" ht="15">
      <c r="A12" s="23" t="s">
        <v>79</v>
      </c>
      <c r="B12" s="24" t="s">
        <v>80</v>
      </c>
      <c r="C12" s="18">
        <f>C13+C14+C15+C16</f>
        <v>211368</v>
      </c>
      <c r="D12" s="18">
        <f>D13+D14+D15+D16</f>
        <v>213106.9</v>
      </c>
      <c r="E12" s="16">
        <f t="shared" si="0"/>
        <v>-1738.8999999999942</v>
      </c>
      <c r="F12" s="16">
        <f t="shared" si="1"/>
        <v>100.82268839180955</v>
      </c>
    </row>
    <row r="13" spans="1:6" s="6" customFormat="1" ht="63">
      <c r="A13" s="23" t="s">
        <v>97</v>
      </c>
      <c r="B13" s="52" t="s">
        <v>217</v>
      </c>
      <c r="C13" s="18">
        <f>208197.6+1243.4</f>
        <v>209441</v>
      </c>
      <c r="D13" s="18">
        <v>212295.3</v>
      </c>
      <c r="E13" s="16">
        <f t="shared" si="0"/>
        <v>-2854.2999999999884</v>
      </c>
      <c r="F13" s="16">
        <f t="shared" si="1"/>
        <v>101.36281816836244</v>
      </c>
    </row>
    <row r="14" spans="1:6" s="5" customFormat="1" ht="75.75" customHeight="1">
      <c r="A14" s="23" t="s">
        <v>83</v>
      </c>
      <c r="B14" s="52" t="s">
        <v>145</v>
      </c>
      <c r="C14" s="18">
        <v>209</v>
      </c>
      <c r="D14" s="18">
        <v>258.4</v>
      </c>
      <c r="E14" s="16">
        <f t="shared" si="0"/>
        <v>-49.39999999999998</v>
      </c>
      <c r="F14" s="16">
        <f t="shared" si="1"/>
        <v>123.63636363636363</v>
      </c>
    </row>
    <row r="15" spans="1:6" s="5" customFormat="1" ht="30">
      <c r="A15" s="23" t="s">
        <v>103</v>
      </c>
      <c r="B15" s="53" t="s">
        <v>108</v>
      </c>
      <c r="C15" s="18">
        <v>2</v>
      </c>
      <c r="D15" s="18">
        <v>488.6</v>
      </c>
      <c r="E15" s="16">
        <f t="shared" si="0"/>
        <v>-486.6</v>
      </c>
      <c r="F15" s="16">
        <f t="shared" si="1"/>
        <v>24430</v>
      </c>
    </row>
    <row r="16" spans="1:6" s="5" customFormat="1" ht="62.25" customHeight="1">
      <c r="A16" s="23" t="s">
        <v>12</v>
      </c>
      <c r="B16" s="52" t="s">
        <v>218</v>
      </c>
      <c r="C16" s="18">
        <v>1716</v>
      </c>
      <c r="D16" s="18">
        <v>64.6</v>
      </c>
      <c r="E16" s="16">
        <f t="shared" si="0"/>
        <v>1651.4</v>
      </c>
      <c r="F16" s="16">
        <f t="shared" si="1"/>
        <v>3.764568764568764</v>
      </c>
    </row>
    <row r="17" spans="1:6" s="5" customFormat="1" ht="28.5">
      <c r="A17" s="25" t="s">
        <v>110</v>
      </c>
      <c r="B17" s="26" t="s">
        <v>10</v>
      </c>
      <c r="C17" s="17">
        <f>C18</f>
        <v>8415.8</v>
      </c>
      <c r="D17" s="17">
        <f>D18</f>
        <v>8508.1</v>
      </c>
      <c r="E17" s="13">
        <f t="shared" si="0"/>
        <v>-92.30000000000109</v>
      </c>
      <c r="F17" s="13">
        <f t="shared" si="1"/>
        <v>101.09674659568908</v>
      </c>
    </row>
    <row r="18" spans="1:6" s="5" customFormat="1" ht="30">
      <c r="A18" s="27" t="s">
        <v>109</v>
      </c>
      <c r="B18" s="28" t="s">
        <v>135</v>
      </c>
      <c r="C18" s="18">
        <f>C19+C20+C21</f>
        <v>8415.8</v>
      </c>
      <c r="D18" s="18">
        <f>D19+D20+D21+D22</f>
        <v>8508.1</v>
      </c>
      <c r="E18" s="16">
        <f t="shared" si="0"/>
        <v>-92.30000000000109</v>
      </c>
      <c r="F18" s="16">
        <f t="shared" si="1"/>
        <v>101.09674659568908</v>
      </c>
    </row>
    <row r="19" spans="1:6" s="5" customFormat="1" ht="47.25" customHeight="1">
      <c r="A19" s="27" t="s">
        <v>115</v>
      </c>
      <c r="B19" s="52" t="s">
        <v>119</v>
      </c>
      <c r="C19" s="18">
        <v>3555</v>
      </c>
      <c r="D19" s="18">
        <v>3872.7</v>
      </c>
      <c r="E19" s="16">
        <f t="shared" si="0"/>
        <v>-317.6999999999998</v>
      </c>
      <c r="F19" s="16">
        <f t="shared" si="1"/>
        <v>108.93670886075948</v>
      </c>
    </row>
    <row r="20" spans="1:6" s="5" customFormat="1" ht="60">
      <c r="A20" s="27" t="s">
        <v>116</v>
      </c>
      <c r="B20" s="52" t="s">
        <v>14</v>
      </c>
      <c r="C20" s="18">
        <v>27</v>
      </c>
      <c r="D20" s="18">
        <v>28.5</v>
      </c>
      <c r="E20" s="16">
        <f t="shared" si="0"/>
        <v>-1.5</v>
      </c>
      <c r="F20" s="16">
        <f t="shared" si="1"/>
        <v>105.55555555555556</v>
      </c>
    </row>
    <row r="21" spans="1:6" s="5" customFormat="1" ht="60">
      <c r="A21" s="27" t="s">
        <v>117</v>
      </c>
      <c r="B21" s="52" t="s">
        <v>15</v>
      </c>
      <c r="C21" s="18">
        <v>4833.8</v>
      </c>
      <c r="D21" s="18">
        <v>5174</v>
      </c>
      <c r="E21" s="16">
        <f t="shared" si="0"/>
        <v>-340.1999999999998</v>
      </c>
      <c r="F21" s="16">
        <f t="shared" si="1"/>
        <v>107.03794116430136</v>
      </c>
    </row>
    <row r="22" spans="1:6" s="5" customFormat="1" ht="60">
      <c r="A22" s="27" t="s">
        <v>198</v>
      </c>
      <c r="B22" s="52" t="s">
        <v>199</v>
      </c>
      <c r="C22" s="18">
        <v>0</v>
      </c>
      <c r="D22" s="18">
        <v>-567.1</v>
      </c>
      <c r="E22" s="16">
        <f t="shared" si="0"/>
        <v>567.1</v>
      </c>
      <c r="F22" s="16">
        <v>0</v>
      </c>
    </row>
    <row r="23" spans="1:6" s="5" customFormat="1" ht="14.25">
      <c r="A23" s="21" t="s">
        <v>63</v>
      </c>
      <c r="B23" s="22" t="s">
        <v>64</v>
      </c>
      <c r="C23" s="17">
        <f>C24+C31+C34+C36</f>
        <v>22133.899999999998</v>
      </c>
      <c r="D23" s="17">
        <f>D24+D31+D34+D36</f>
        <v>19042.399999999998</v>
      </c>
      <c r="E23" s="17">
        <f>E24+E31+E34+E36</f>
        <v>3091.5</v>
      </c>
      <c r="F23" s="13">
        <f aca="true" t="shared" si="2" ref="F23:F57">D23/C23*100</f>
        <v>86.03273711365823</v>
      </c>
    </row>
    <row r="24" spans="1:6" s="5" customFormat="1" ht="15">
      <c r="A24" s="34" t="s">
        <v>136</v>
      </c>
      <c r="B24" s="29" t="s">
        <v>137</v>
      </c>
      <c r="C24" s="18">
        <f>C25+C27+C30</f>
        <v>7037.1</v>
      </c>
      <c r="D24" s="18">
        <f>D25+D27+D30</f>
        <v>7023.5</v>
      </c>
      <c r="E24" s="16">
        <f t="shared" si="0"/>
        <v>13.600000000000364</v>
      </c>
      <c r="F24" s="16">
        <f t="shared" si="2"/>
        <v>99.80673857128646</v>
      </c>
    </row>
    <row r="25" spans="1:6" s="5" customFormat="1" ht="30">
      <c r="A25" s="27" t="s">
        <v>138</v>
      </c>
      <c r="B25" s="52" t="s">
        <v>139</v>
      </c>
      <c r="C25" s="18">
        <f>C26</f>
        <v>5555.1</v>
      </c>
      <c r="D25" s="18">
        <f>D26</f>
        <v>5753.1</v>
      </c>
      <c r="E25" s="16">
        <f t="shared" si="0"/>
        <v>-198</v>
      </c>
      <c r="F25" s="16">
        <f t="shared" si="2"/>
        <v>103.56429227196631</v>
      </c>
    </row>
    <row r="26" spans="1:6" ht="30">
      <c r="A26" s="27" t="s">
        <v>140</v>
      </c>
      <c r="B26" s="52" t="s">
        <v>139</v>
      </c>
      <c r="C26" s="18">
        <v>5555.1</v>
      </c>
      <c r="D26" s="18">
        <v>5753.1</v>
      </c>
      <c r="E26" s="16">
        <f t="shared" si="0"/>
        <v>-198</v>
      </c>
      <c r="F26" s="16">
        <f t="shared" si="2"/>
        <v>103.56429227196631</v>
      </c>
    </row>
    <row r="27" spans="1:7" s="7" customFormat="1" ht="30">
      <c r="A27" s="44" t="s">
        <v>141</v>
      </c>
      <c r="B27" s="52" t="s">
        <v>146</v>
      </c>
      <c r="C27" s="18">
        <f>C28</f>
        <v>1270</v>
      </c>
      <c r="D27" s="18">
        <f>D28+D29</f>
        <v>1270.3999999999999</v>
      </c>
      <c r="E27" s="16">
        <f t="shared" si="0"/>
        <v>-0.3999999999998636</v>
      </c>
      <c r="F27" s="16">
        <f t="shared" si="2"/>
        <v>100.0314960629921</v>
      </c>
      <c r="G27" s="54"/>
    </row>
    <row r="28" spans="1:7" s="7" customFormat="1" ht="48.75" customHeight="1">
      <c r="A28" s="44" t="s">
        <v>142</v>
      </c>
      <c r="B28" s="52" t="s">
        <v>147</v>
      </c>
      <c r="C28" s="18">
        <v>1270</v>
      </c>
      <c r="D28" s="18">
        <v>1270.3</v>
      </c>
      <c r="E28" s="16">
        <f t="shared" si="0"/>
        <v>-0.2999999999999545</v>
      </c>
      <c r="F28" s="16">
        <f t="shared" si="2"/>
        <v>100.02362204724409</v>
      </c>
      <c r="G28" s="54"/>
    </row>
    <row r="29" spans="1:7" s="7" customFormat="1" ht="48.75" customHeight="1">
      <c r="A29" s="44" t="s">
        <v>305</v>
      </c>
      <c r="B29" s="52" t="s">
        <v>306</v>
      </c>
      <c r="C29" s="18">
        <v>0</v>
      </c>
      <c r="D29" s="18">
        <v>0.1</v>
      </c>
      <c r="E29" s="16">
        <f t="shared" si="0"/>
        <v>-0.1</v>
      </c>
      <c r="F29" s="16">
        <v>0</v>
      </c>
      <c r="G29" s="54"/>
    </row>
    <row r="30" spans="1:7" s="7" customFormat="1" ht="30">
      <c r="A30" s="44" t="s">
        <v>143</v>
      </c>
      <c r="B30" s="52" t="s">
        <v>148</v>
      </c>
      <c r="C30" s="18">
        <v>212</v>
      </c>
      <c r="D30" s="18">
        <v>0</v>
      </c>
      <c r="E30" s="16">
        <f t="shared" si="0"/>
        <v>212</v>
      </c>
      <c r="F30" s="16">
        <f t="shared" si="2"/>
        <v>0</v>
      </c>
      <c r="G30" s="54"/>
    </row>
    <row r="31" spans="1:7" s="7" customFormat="1" ht="15">
      <c r="A31" s="27" t="s">
        <v>101</v>
      </c>
      <c r="B31" s="24" t="s">
        <v>81</v>
      </c>
      <c r="C31" s="18">
        <f>C32</f>
        <v>14485</v>
      </c>
      <c r="D31" s="18">
        <f>D32+D33</f>
        <v>12014.6</v>
      </c>
      <c r="E31" s="16">
        <f t="shared" si="0"/>
        <v>2470.3999999999996</v>
      </c>
      <c r="F31" s="16">
        <f t="shared" si="2"/>
        <v>82.94511563686572</v>
      </c>
      <c r="G31" s="54"/>
    </row>
    <row r="32" spans="1:7" s="7" customFormat="1" ht="15">
      <c r="A32" s="27" t="s">
        <v>100</v>
      </c>
      <c r="B32" s="24" t="s">
        <v>81</v>
      </c>
      <c r="C32" s="18">
        <v>14485</v>
      </c>
      <c r="D32" s="18">
        <v>12068.9</v>
      </c>
      <c r="E32" s="16">
        <f t="shared" si="0"/>
        <v>2416.1000000000004</v>
      </c>
      <c r="F32" s="16">
        <f t="shared" si="2"/>
        <v>83.31998619261304</v>
      </c>
      <c r="G32" s="54"/>
    </row>
    <row r="33" spans="1:7" s="7" customFormat="1" ht="30">
      <c r="A33" s="27"/>
      <c r="B33" s="24" t="s">
        <v>253</v>
      </c>
      <c r="C33" s="18">
        <v>0</v>
      </c>
      <c r="D33" s="18">
        <v>-54.3</v>
      </c>
      <c r="E33" s="16">
        <f t="shared" si="0"/>
        <v>54.3</v>
      </c>
      <c r="F33" s="16">
        <v>0</v>
      </c>
      <c r="G33" s="54"/>
    </row>
    <row r="34" spans="1:7" s="7" customFormat="1" ht="15">
      <c r="A34" s="27" t="s">
        <v>7</v>
      </c>
      <c r="B34" s="30" t="s">
        <v>8</v>
      </c>
      <c r="C34" s="18">
        <f>C35</f>
        <v>608</v>
      </c>
      <c r="D34" s="18">
        <f>D35</f>
        <v>0.5</v>
      </c>
      <c r="E34" s="16">
        <f t="shared" si="0"/>
        <v>607.5</v>
      </c>
      <c r="F34" s="16">
        <f t="shared" si="2"/>
        <v>0.08223684210526315</v>
      </c>
      <c r="G34" s="54"/>
    </row>
    <row r="35" spans="1:7" s="7" customFormat="1" ht="15">
      <c r="A35" s="27" t="s">
        <v>9</v>
      </c>
      <c r="B35" s="30" t="s">
        <v>8</v>
      </c>
      <c r="C35" s="18">
        <v>608</v>
      </c>
      <c r="D35" s="18">
        <v>0.5</v>
      </c>
      <c r="E35" s="16">
        <f t="shared" si="0"/>
        <v>607.5</v>
      </c>
      <c r="F35" s="16">
        <f t="shared" si="2"/>
        <v>0.08223684210526315</v>
      </c>
      <c r="G35" s="54"/>
    </row>
    <row r="36" spans="1:7" s="7" customFormat="1" ht="15">
      <c r="A36" s="97" t="s">
        <v>275</v>
      </c>
      <c r="B36" s="30" t="s">
        <v>276</v>
      </c>
      <c r="C36" s="18">
        <f>C37</f>
        <v>3.8</v>
      </c>
      <c r="D36" s="18">
        <f>D37</f>
        <v>3.8</v>
      </c>
      <c r="E36" s="16">
        <f t="shared" si="0"/>
        <v>0</v>
      </c>
      <c r="F36" s="16">
        <f t="shared" si="2"/>
        <v>100</v>
      </c>
      <c r="G36" s="54"/>
    </row>
    <row r="37" spans="1:7" s="7" customFormat="1" ht="30">
      <c r="A37" s="97" t="s">
        <v>277</v>
      </c>
      <c r="B37" s="30" t="s">
        <v>278</v>
      </c>
      <c r="C37" s="18">
        <v>3.8</v>
      </c>
      <c r="D37" s="18">
        <v>3.8</v>
      </c>
      <c r="E37" s="16">
        <f t="shared" si="0"/>
        <v>0</v>
      </c>
      <c r="F37" s="16">
        <f t="shared" si="2"/>
        <v>100</v>
      </c>
      <c r="G37" s="54"/>
    </row>
    <row r="38" spans="1:6" ht="14.25">
      <c r="A38" s="21" t="s">
        <v>65</v>
      </c>
      <c r="B38" s="22" t="s">
        <v>66</v>
      </c>
      <c r="C38" s="17">
        <f>C39+C41</f>
        <v>2949</v>
      </c>
      <c r="D38" s="17">
        <f>D39+D41</f>
        <v>1099.9</v>
      </c>
      <c r="E38" s="13">
        <f t="shared" si="0"/>
        <v>1849.1</v>
      </c>
      <c r="F38" s="13">
        <f t="shared" si="2"/>
        <v>37.297388945405224</v>
      </c>
    </row>
    <row r="39" spans="1:6" ht="15">
      <c r="A39" s="23" t="s">
        <v>112</v>
      </c>
      <c r="B39" s="31" t="s">
        <v>111</v>
      </c>
      <c r="C39" s="18">
        <f>C40</f>
        <v>945</v>
      </c>
      <c r="D39" s="18">
        <f>D40</f>
        <v>711.8</v>
      </c>
      <c r="E39" s="16">
        <f t="shared" si="0"/>
        <v>233.20000000000005</v>
      </c>
      <c r="F39" s="16">
        <f t="shared" si="2"/>
        <v>75.32275132275132</v>
      </c>
    </row>
    <row r="40" spans="1:6" ht="30">
      <c r="A40" s="34" t="s">
        <v>17</v>
      </c>
      <c r="B40" s="28" t="s">
        <v>16</v>
      </c>
      <c r="C40" s="18">
        <v>945</v>
      </c>
      <c r="D40" s="18">
        <v>711.8</v>
      </c>
      <c r="E40" s="16">
        <f t="shared" si="0"/>
        <v>233.20000000000005</v>
      </c>
      <c r="F40" s="16">
        <f t="shared" si="2"/>
        <v>75.32275132275132</v>
      </c>
    </row>
    <row r="41" spans="1:6" ht="15">
      <c r="A41" s="23" t="s">
        <v>57</v>
      </c>
      <c r="B41" s="24" t="s">
        <v>82</v>
      </c>
      <c r="C41" s="18">
        <f>C42+C44</f>
        <v>2004</v>
      </c>
      <c r="D41" s="18">
        <f>D42+D44</f>
        <v>388.1</v>
      </c>
      <c r="E41" s="16">
        <f t="shared" si="0"/>
        <v>1615.9</v>
      </c>
      <c r="F41" s="16">
        <f t="shared" si="2"/>
        <v>19.36626746506986</v>
      </c>
    </row>
    <row r="42" spans="1:6" ht="15">
      <c r="A42" s="34" t="s">
        <v>19</v>
      </c>
      <c r="B42" s="32" t="s">
        <v>18</v>
      </c>
      <c r="C42" s="18">
        <f>C43</f>
        <v>1884</v>
      </c>
      <c r="D42" s="18">
        <f>D43</f>
        <v>246.3</v>
      </c>
      <c r="E42" s="16">
        <f t="shared" si="0"/>
        <v>1637.7</v>
      </c>
      <c r="F42" s="16">
        <f t="shared" si="2"/>
        <v>13.073248407643312</v>
      </c>
    </row>
    <row r="43" spans="1:6" ht="30">
      <c r="A43" s="34" t="s">
        <v>21</v>
      </c>
      <c r="B43" s="32" t="s">
        <v>20</v>
      </c>
      <c r="C43" s="18">
        <v>1884</v>
      </c>
      <c r="D43" s="18">
        <v>246.3</v>
      </c>
      <c r="E43" s="16">
        <f t="shared" si="0"/>
        <v>1637.7</v>
      </c>
      <c r="F43" s="16">
        <f t="shared" si="2"/>
        <v>13.073248407643312</v>
      </c>
    </row>
    <row r="44" spans="1:6" ht="15">
      <c r="A44" s="34" t="s">
        <v>23</v>
      </c>
      <c r="B44" s="33" t="s">
        <v>22</v>
      </c>
      <c r="C44" s="18">
        <f>C45</f>
        <v>120</v>
      </c>
      <c r="D44" s="18">
        <f>D45</f>
        <v>141.8</v>
      </c>
      <c r="E44" s="16">
        <f t="shared" si="0"/>
        <v>-21.80000000000001</v>
      </c>
      <c r="F44" s="16">
        <f t="shared" si="2"/>
        <v>118.16666666666669</v>
      </c>
    </row>
    <row r="45" spans="1:6" ht="30">
      <c r="A45" s="34" t="s">
        <v>25</v>
      </c>
      <c r="B45" s="32" t="s">
        <v>24</v>
      </c>
      <c r="C45" s="18">
        <v>120</v>
      </c>
      <c r="D45" s="18">
        <v>141.8</v>
      </c>
      <c r="E45" s="16">
        <f t="shared" si="0"/>
        <v>-21.80000000000001</v>
      </c>
      <c r="F45" s="16">
        <f t="shared" si="2"/>
        <v>118.16666666666669</v>
      </c>
    </row>
    <row r="46" spans="1:6" ht="14.25">
      <c r="A46" s="21" t="s">
        <v>67</v>
      </c>
      <c r="B46" s="22" t="s">
        <v>56</v>
      </c>
      <c r="C46" s="17">
        <f>C47</f>
        <v>1780</v>
      </c>
      <c r="D46" s="17">
        <f>D47</f>
        <v>1796.3</v>
      </c>
      <c r="E46" s="13">
        <f t="shared" si="0"/>
        <v>-16.299999999999955</v>
      </c>
      <c r="F46" s="13">
        <f t="shared" si="2"/>
        <v>100.91573033707866</v>
      </c>
    </row>
    <row r="47" spans="1:6" ht="30">
      <c r="A47" s="23" t="s">
        <v>87</v>
      </c>
      <c r="B47" s="24" t="s">
        <v>88</v>
      </c>
      <c r="C47" s="18">
        <f>C48</f>
        <v>1780</v>
      </c>
      <c r="D47" s="18">
        <f>D48</f>
        <v>1796.3</v>
      </c>
      <c r="E47" s="16">
        <f aca="true" t="shared" si="3" ref="E47:E88">C47-D47</f>
        <v>-16.299999999999955</v>
      </c>
      <c r="F47" s="16">
        <f t="shared" si="2"/>
        <v>100.91573033707866</v>
      </c>
    </row>
    <row r="48" spans="1:6" ht="38.25" customHeight="1">
      <c r="A48" s="23" t="s">
        <v>84</v>
      </c>
      <c r="B48" s="24" t="s">
        <v>50</v>
      </c>
      <c r="C48" s="18">
        <v>1780</v>
      </c>
      <c r="D48" s="18">
        <v>1796.3</v>
      </c>
      <c r="E48" s="16">
        <f t="shared" si="3"/>
        <v>-16.299999999999955</v>
      </c>
      <c r="F48" s="16">
        <f t="shared" si="2"/>
        <v>100.91573033707866</v>
      </c>
    </row>
    <row r="49" spans="1:6" ht="28.5">
      <c r="A49" s="21" t="s">
        <v>68</v>
      </c>
      <c r="B49" s="22" t="s">
        <v>69</v>
      </c>
      <c r="C49" s="17">
        <f>C50+C55</f>
        <v>27712</v>
      </c>
      <c r="D49" s="17">
        <f>D50+D56</f>
        <v>22298</v>
      </c>
      <c r="E49" s="13">
        <f t="shared" si="3"/>
        <v>5414</v>
      </c>
      <c r="F49" s="13">
        <f t="shared" si="2"/>
        <v>80.46333718244803</v>
      </c>
    </row>
    <row r="50" spans="1:6" ht="60">
      <c r="A50" s="23" t="s">
        <v>70</v>
      </c>
      <c r="B50" s="24" t="s">
        <v>149</v>
      </c>
      <c r="C50" s="18">
        <f>C51+C53</f>
        <v>27312</v>
      </c>
      <c r="D50" s="18">
        <f>D51+D53</f>
        <v>21889.6</v>
      </c>
      <c r="E50" s="16">
        <f t="shared" si="3"/>
        <v>5422.4000000000015</v>
      </c>
      <c r="F50" s="16">
        <f t="shared" si="2"/>
        <v>80.14645577035735</v>
      </c>
    </row>
    <row r="51" spans="1:6" ht="45">
      <c r="A51" s="23" t="s">
        <v>71</v>
      </c>
      <c r="B51" s="24" t="s">
        <v>96</v>
      </c>
      <c r="C51" s="18">
        <f>C52</f>
        <v>12000</v>
      </c>
      <c r="D51" s="18">
        <f>D52</f>
        <v>10270.5</v>
      </c>
      <c r="E51" s="16">
        <f t="shared" si="3"/>
        <v>1729.5</v>
      </c>
      <c r="F51" s="16">
        <f t="shared" si="2"/>
        <v>85.5875</v>
      </c>
    </row>
    <row r="52" spans="1:6" ht="60">
      <c r="A52" s="34" t="s">
        <v>27</v>
      </c>
      <c r="B52" s="30" t="s">
        <v>26</v>
      </c>
      <c r="C52" s="18">
        <v>12000</v>
      </c>
      <c r="D52" s="18">
        <v>10270.5</v>
      </c>
      <c r="E52" s="16">
        <f t="shared" si="3"/>
        <v>1729.5</v>
      </c>
      <c r="F52" s="16">
        <f t="shared" si="2"/>
        <v>85.5875</v>
      </c>
    </row>
    <row r="53" spans="1:6" ht="30">
      <c r="A53" s="23" t="s">
        <v>1</v>
      </c>
      <c r="B53" s="24" t="s">
        <v>2</v>
      </c>
      <c r="C53" s="18">
        <f>C54</f>
        <v>15312</v>
      </c>
      <c r="D53" s="18">
        <f>D54</f>
        <v>11619.1</v>
      </c>
      <c r="E53" s="16">
        <f t="shared" si="3"/>
        <v>3692.8999999999996</v>
      </c>
      <c r="F53" s="16">
        <f t="shared" si="2"/>
        <v>75.88231452455591</v>
      </c>
    </row>
    <row r="54" spans="1:6" ht="30">
      <c r="A54" s="45" t="s">
        <v>29</v>
      </c>
      <c r="B54" s="52" t="s">
        <v>28</v>
      </c>
      <c r="C54" s="42">
        <v>15312</v>
      </c>
      <c r="D54" s="42">
        <v>11619.1</v>
      </c>
      <c r="E54" s="41">
        <f t="shared" si="3"/>
        <v>3692.8999999999996</v>
      </c>
      <c r="F54" s="16">
        <f t="shared" si="2"/>
        <v>75.88231452455591</v>
      </c>
    </row>
    <row r="55" spans="1:6" ht="60">
      <c r="A55" s="34" t="s">
        <v>255</v>
      </c>
      <c r="B55" s="52" t="s">
        <v>254</v>
      </c>
      <c r="C55" s="42">
        <f>C56</f>
        <v>400</v>
      </c>
      <c r="D55" s="42">
        <f>D56</f>
        <v>408.4</v>
      </c>
      <c r="E55" s="16">
        <f t="shared" si="3"/>
        <v>-8.399999999999977</v>
      </c>
      <c r="F55" s="16">
        <f t="shared" si="2"/>
        <v>102.1</v>
      </c>
    </row>
    <row r="56" spans="1:6" ht="62.25" customHeight="1">
      <c r="A56" s="34" t="s">
        <v>190</v>
      </c>
      <c r="B56" s="52" t="s">
        <v>191</v>
      </c>
      <c r="C56" s="42">
        <f>C57</f>
        <v>400</v>
      </c>
      <c r="D56" s="42">
        <f>D57</f>
        <v>408.4</v>
      </c>
      <c r="E56" s="41">
        <f>C56-D56</f>
        <v>-8.399999999999977</v>
      </c>
      <c r="F56" s="16">
        <f t="shared" si="2"/>
        <v>102.1</v>
      </c>
    </row>
    <row r="57" spans="1:6" ht="60">
      <c r="A57" s="34" t="s">
        <v>188</v>
      </c>
      <c r="B57" s="52" t="s">
        <v>189</v>
      </c>
      <c r="C57" s="18">
        <v>400</v>
      </c>
      <c r="D57" s="18">
        <v>408.4</v>
      </c>
      <c r="E57" s="41">
        <f t="shared" si="3"/>
        <v>-8.399999999999977</v>
      </c>
      <c r="F57" s="16">
        <f t="shared" si="2"/>
        <v>102.1</v>
      </c>
    </row>
    <row r="58" spans="1:6" ht="14.25">
      <c r="A58" s="21" t="s">
        <v>72</v>
      </c>
      <c r="B58" s="22" t="s">
        <v>73</v>
      </c>
      <c r="C58" s="17">
        <f>C59</f>
        <v>1139.6</v>
      </c>
      <c r="D58" s="17">
        <f>D59</f>
        <v>457.2</v>
      </c>
      <c r="E58" s="13">
        <f t="shared" si="3"/>
        <v>682.3999999999999</v>
      </c>
      <c r="F58" s="13">
        <f>D58/C58*100</f>
        <v>40.119340119340116</v>
      </c>
    </row>
    <row r="59" spans="1:6" ht="15">
      <c r="A59" s="23" t="s">
        <v>77</v>
      </c>
      <c r="B59" s="24" t="s">
        <v>78</v>
      </c>
      <c r="C59" s="18">
        <f>C60+C61+C62</f>
        <v>1139.6</v>
      </c>
      <c r="D59" s="18">
        <f>D60+D61+D62</f>
        <v>457.2</v>
      </c>
      <c r="E59" s="16">
        <f t="shared" si="3"/>
        <v>682.3999999999999</v>
      </c>
      <c r="F59" s="16">
        <f>D59/C59*100</f>
        <v>40.119340119340116</v>
      </c>
    </row>
    <row r="60" spans="1:6" ht="30">
      <c r="A60" s="23" t="s">
        <v>105</v>
      </c>
      <c r="B60" s="30" t="s">
        <v>31</v>
      </c>
      <c r="C60" s="18">
        <v>359.7</v>
      </c>
      <c r="D60" s="18">
        <v>164.4</v>
      </c>
      <c r="E60" s="16">
        <f t="shared" si="3"/>
        <v>195.29999999999998</v>
      </c>
      <c r="F60" s="16">
        <f>D60/C60*100</f>
        <v>45.7047539616347</v>
      </c>
    </row>
    <row r="61" spans="1:6" ht="15">
      <c r="A61" s="23" t="s">
        <v>106</v>
      </c>
      <c r="B61" s="30" t="s">
        <v>30</v>
      </c>
      <c r="C61" s="18">
        <v>463.1</v>
      </c>
      <c r="D61" s="18">
        <v>11.1</v>
      </c>
      <c r="E61" s="16">
        <f t="shared" si="3"/>
        <v>452</v>
      </c>
      <c r="F61" s="16">
        <v>0</v>
      </c>
    </row>
    <row r="62" spans="1:6" ht="15">
      <c r="A62" s="23" t="s">
        <v>107</v>
      </c>
      <c r="B62" s="35" t="s">
        <v>104</v>
      </c>
      <c r="C62" s="18">
        <f>C63+C64</f>
        <v>316.8</v>
      </c>
      <c r="D62" s="18">
        <f>D63+D64</f>
        <v>281.7</v>
      </c>
      <c r="E62" s="16">
        <f t="shared" si="3"/>
        <v>35.10000000000002</v>
      </c>
      <c r="F62" s="16">
        <v>0</v>
      </c>
    </row>
    <row r="63" spans="1:6" ht="15">
      <c r="A63" s="56" t="s">
        <v>150</v>
      </c>
      <c r="B63" s="57" t="s">
        <v>151</v>
      </c>
      <c r="C63" s="18">
        <v>282.7</v>
      </c>
      <c r="D63" s="18">
        <v>183.6</v>
      </c>
      <c r="E63" s="16">
        <f t="shared" si="3"/>
        <v>99.1</v>
      </c>
      <c r="F63" s="16">
        <v>0</v>
      </c>
    </row>
    <row r="64" spans="1:6" ht="15">
      <c r="A64" s="56" t="s">
        <v>152</v>
      </c>
      <c r="B64" s="57" t="s">
        <v>153</v>
      </c>
      <c r="C64" s="18">
        <v>34.1</v>
      </c>
      <c r="D64" s="18">
        <v>98.1</v>
      </c>
      <c r="E64" s="16">
        <f t="shared" si="3"/>
        <v>-63.99999999999999</v>
      </c>
      <c r="F64" s="16">
        <f aca="true" t="shared" si="4" ref="F64:F72">D64/C64*100</f>
        <v>287.68328445747795</v>
      </c>
    </row>
    <row r="65" spans="1:7" s="2" customFormat="1" ht="29.25">
      <c r="A65" s="84" t="s">
        <v>240</v>
      </c>
      <c r="B65" s="85" t="s">
        <v>244</v>
      </c>
      <c r="C65" s="17">
        <f aca="true" t="shared" si="5" ref="C65:D67">C66</f>
        <v>10.9</v>
      </c>
      <c r="D65" s="17">
        <f t="shared" si="5"/>
        <v>10.8</v>
      </c>
      <c r="E65" s="13">
        <f t="shared" si="3"/>
        <v>0.09999999999999964</v>
      </c>
      <c r="F65" s="13">
        <f t="shared" si="4"/>
        <v>99.08256880733946</v>
      </c>
      <c r="G65" s="60"/>
    </row>
    <row r="66" spans="1:6" ht="15">
      <c r="A66" s="82" t="s">
        <v>241</v>
      </c>
      <c r="B66" s="83" t="s">
        <v>237</v>
      </c>
      <c r="C66" s="18">
        <f>C67</f>
        <v>10.9</v>
      </c>
      <c r="D66" s="18">
        <f t="shared" si="5"/>
        <v>10.8</v>
      </c>
      <c r="E66" s="16">
        <f t="shared" si="3"/>
        <v>0.09999999999999964</v>
      </c>
      <c r="F66" s="16">
        <f t="shared" si="4"/>
        <v>99.08256880733946</v>
      </c>
    </row>
    <row r="67" spans="1:6" ht="15">
      <c r="A67" s="82" t="s">
        <v>242</v>
      </c>
      <c r="B67" s="83" t="s">
        <v>238</v>
      </c>
      <c r="C67" s="18">
        <f>C68</f>
        <v>10.9</v>
      </c>
      <c r="D67" s="18">
        <f t="shared" si="5"/>
        <v>10.8</v>
      </c>
      <c r="E67" s="16">
        <f t="shared" si="3"/>
        <v>0.09999999999999964</v>
      </c>
      <c r="F67" s="16">
        <f t="shared" si="4"/>
        <v>99.08256880733946</v>
      </c>
    </row>
    <row r="68" spans="1:6" ht="15">
      <c r="A68" s="82" t="s">
        <v>243</v>
      </c>
      <c r="B68" s="83" t="s">
        <v>239</v>
      </c>
      <c r="C68" s="18">
        <v>10.9</v>
      </c>
      <c r="D68" s="18">
        <v>10.8</v>
      </c>
      <c r="E68" s="16">
        <f t="shared" si="3"/>
        <v>0.09999999999999964</v>
      </c>
      <c r="F68" s="16">
        <f t="shared" si="4"/>
        <v>99.08256880733946</v>
      </c>
    </row>
    <row r="69" spans="1:6" ht="28.5">
      <c r="A69" s="14" t="s">
        <v>114</v>
      </c>
      <c r="B69" s="36" t="s">
        <v>113</v>
      </c>
      <c r="C69" s="17">
        <f>C70+C73</f>
        <v>4505</v>
      </c>
      <c r="D69" s="17">
        <f>D70+D73</f>
        <v>3819.8</v>
      </c>
      <c r="E69" s="13">
        <f t="shared" si="3"/>
        <v>685.1999999999998</v>
      </c>
      <c r="F69" s="13">
        <f t="shared" si="4"/>
        <v>84.79023307436182</v>
      </c>
    </row>
    <row r="70" spans="1:6" ht="60">
      <c r="A70" s="27" t="s">
        <v>32</v>
      </c>
      <c r="B70" s="30" t="s">
        <v>33</v>
      </c>
      <c r="C70" s="18">
        <f>C71</f>
        <v>4500</v>
      </c>
      <c r="D70" s="18">
        <f>D71</f>
        <v>3819.5</v>
      </c>
      <c r="E70" s="16">
        <f t="shared" si="3"/>
        <v>680.5</v>
      </c>
      <c r="F70" s="16">
        <f t="shared" si="4"/>
        <v>84.87777777777778</v>
      </c>
    </row>
    <row r="71" spans="1:6" ht="75">
      <c r="A71" s="27" t="s">
        <v>34</v>
      </c>
      <c r="B71" s="30" t="s">
        <v>35</v>
      </c>
      <c r="C71" s="18">
        <f>C72</f>
        <v>4500</v>
      </c>
      <c r="D71" s="18">
        <f>D72</f>
        <v>3819.5</v>
      </c>
      <c r="E71" s="16">
        <f t="shared" si="3"/>
        <v>680.5</v>
      </c>
      <c r="F71" s="16">
        <f t="shared" si="4"/>
        <v>84.87777777777778</v>
      </c>
    </row>
    <row r="72" spans="1:9" ht="60">
      <c r="A72" s="27" t="s">
        <v>36</v>
      </c>
      <c r="B72" s="30" t="s">
        <v>37</v>
      </c>
      <c r="C72" s="16">
        <v>4500</v>
      </c>
      <c r="D72" s="18">
        <v>3819.5</v>
      </c>
      <c r="E72" s="16">
        <f t="shared" si="3"/>
        <v>680.5</v>
      </c>
      <c r="F72" s="16">
        <f t="shared" si="4"/>
        <v>84.87777777777778</v>
      </c>
      <c r="I72" s="100"/>
    </row>
    <row r="73" spans="1:6" ht="30">
      <c r="A73" s="27" t="s">
        <v>3</v>
      </c>
      <c r="B73" s="30" t="s">
        <v>4</v>
      </c>
      <c r="C73" s="18">
        <f>C74</f>
        <v>5</v>
      </c>
      <c r="D73" s="18">
        <f>D74</f>
        <v>0.3</v>
      </c>
      <c r="E73" s="16">
        <f t="shared" si="3"/>
        <v>4.7</v>
      </c>
      <c r="F73" s="13">
        <v>0</v>
      </c>
    </row>
    <row r="74" spans="1:6" ht="30">
      <c r="A74" s="27" t="s">
        <v>5</v>
      </c>
      <c r="B74" s="30" t="s">
        <v>6</v>
      </c>
      <c r="C74" s="18">
        <f>C75</f>
        <v>5</v>
      </c>
      <c r="D74" s="18">
        <f>D75</f>
        <v>0.3</v>
      </c>
      <c r="E74" s="16">
        <f t="shared" si="3"/>
        <v>4.7</v>
      </c>
      <c r="F74" s="16">
        <v>0</v>
      </c>
    </row>
    <row r="75" spans="1:6" ht="30">
      <c r="A75" s="27" t="s">
        <v>38</v>
      </c>
      <c r="B75" s="30" t="s">
        <v>39</v>
      </c>
      <c r="C75" s="18">
        <v>5</v>
      </c>
      <c r="D75" s="18">
        <v>0.3</v>
      </c>
      <c r="E75" s="16">
        <f t="shared" si="3"/>
        <v>4.7</v>
      </c>
      <c r="F75" s="16">
        <v>0</v>
      </c>
    </row>
    <row r="76" spans="1:6" ht="14.25">
      <c r="A76" s="21" t="s">
        <v>90</v>
      </c>
      <c r="B76" s="22" t="s">
        <v>91</v>
      </c>
      <c r="C76" s="17">
        <f>C77+C83+C88+C89+C91+C95+C93</f>
        <v>2103</v>
      </c>
      <c r="D76" s="17">
        <f>D77+D80+D81+D83+D88+D89+D91+D93+D94+D95</f>
        <v>1807.8</v>
      </c>
      <c r="E76" s="13">
        <f t="shared" si="3"/>
        <v>295.20000000000005</v>
      </c>
      <c r="F76" s="13">
        <f aca="true" t="shared" si="6" ref="F76:F109">D76/C76*100</f>
        <v>85.96291012838802</v>
      </c>
    </row>
    <row r="77" spans="1:6" ht="28.5">
      <c r="A77" s="21" t="s">
        <v>93</v>
      </c>
      <c r="B77" s="22" t="s">
        <v>95</v>
      </c>
      <c r="C77" s="17">
        <f>C78</f>
        <v>86</v>
      </c>
      <c r="D77" s="17">
        <f>D78+D79</f>
        <v>44.9</v>
      </c>
      <c r="E77" s="13">
        <f t="shared" si="3"/>
        <v>41.1</v>
      </c>
      <c r="F77" s="13">
        <f t="shared" si="6"/>
        <v>52.2093023255814</v>
      </c>
    </row>
    <row r="78" spans="1:6" ht="60">
      <c r="A78" s="23" t="s">
        <v>98</v>
      </c>
      <c r="B78" s="28" t="s">
        <v>144</v>
      </c>
      <c r="C78" s="18">
        <v>86</v>
      </c>
      <c r="D78" s="18">
        <v>44.3</v>
      </c>
      <c r="E78" s="16">
        <f t="shared" si="3"/>
        <v>41.7</v>
      </c>
      <c r="F78" s="16">
        <f t="shared" si="6"/>
        <v>51.51162790697674</v>
      </c>
    </row>
    <row r="79" spans="1:6" ht="45">
      <c r="A79" s="23" t="s">
        <v>310</v>
      </c>
      <c r="B79" s="28" t="s">
        <v>309</v>
      </c>
      <c r="C79" s="18">
        <v>0</v>
      </c>
      <c r="D79" s="18">
        <v>0.6</v>
      </c>
      <c r="E79" s="16">
        <f t="shared" si="3"/>
        <v>-0.6</v>
      </c>
      <c r="F79" s="16">
        <v>0</v>
      </c>
    </row>
    <row r="80" spans="1:6" ht="45">
      <c r="A80" s="23" t="s">
        <v>256</v>
      </c>
      <c r="B80" s="28" t="s">
        <v>257</v>
      </c>
      <c r="C80" s="18">
        <v>0</v>
      </c>
      <c r="D80" s="18">
        <v>0.6</v>
      </c>
      <c r="E80" s="16">
        <f t="shared" si="3"/>
        <v>-0.6</v>
      </c>
      <c r="F80" s="16">
        <v>0</v>
      </c>
    </row>
    <row r="81" spans="1:6" ht="45">
      <c r="A81" s="23" t="s">
        <v>259</v>
      </c>
      <c r="B81" s="28" t="s">
        <v>258</v>
      </c>
      <c r="C81" s="18">
        <f>C82</f>
        <v>0</v>
      </c>
      <c r="D81" s="18">
        <f>D82</f>
        <v>60</v>
      </c>
      <c r="E81" s="16">
        <f t="shared" si="3"/>
        <v>-60</v>
      </c>
      <c r="F81" s="16">
        <v>0</v>
      </c>
    </row>
    <row r="82" spans="1:6" ht="45">
      <c r="A82" s="23" t="s">
        <v>260</v>
      </c>
      <c r="B82" s="28" t="s">
        <v>261</v>
      </c>
      <c r="C82" s="18">
        <v>0</v>
      </c>
      <c r="D82" s="18">
        <v>60</v>
      </c>
      <c r="E82" s="16">
        <f t="shared" si="3"/>
        <v>-60</v>
      </c>
      <c r="F82" s="16">
        <v>0</v>
      </c>
    </row>
    <row r="83" spans="1:6" ht="90">
      <c r="A83" s="23" t="s">
        <v>118</v>
      </c>
      <c r="B83" s="28" t="s">
        <v>40</v>
      </c>
      <c r="C83" s="18">
        <f>C84+C85+C86</f>
        <v>590</v>
      </c>
      <c r="D83" s="18">
        <f>D84+D85+D86</f>
        <v>17</v>
      </c>
      <c r="E83" s="16">
        <f t="shared" si="3"/>
        <v>573</v>
      </c>
      <c r="F83" s="16">
        <f t="shared" si="6"/>
        <v>2.8813559322033897</v>
      </c>
    </row>
    <row r="84" spans="1:6" ht="30">
      <c r="A84" s="23" t="s">
        <v>94</v>
      </c>
      <c r="B84" s="37" t="s">
        <v>41</v>
      </c>
      <c r="C84" s="18">
        <v>500</v>
      </c>
      <c r="D84" s="18">
        <v>17</v>
      </c>
      <c r="E84" s="16">
        <f t="shared" si="3"/>
        <v>483</v>
      </c>
      <c r="F84" s="16">
        <f t="shared" si="6"/>
        <v>3.4000000000000004</v>
      </c>
    </row>
    <row r="85" spans="1:6" ht="30">
      <c r="A85" s="23" t="s">
        <v>13</v>
      </c>
      <c r="B85" s="32" t="s">
        <v>154</v>
      </c>
      <c r="C85" s="18">
        <v>85</v>
      </c>
      <c r="D85" s="18">
        <v>0</v>
      </c>
      <c r="E85" s="16">
        <f t="shared" si="3"/>
        <v>85</v>
      </c>
      <c r="F85" s="16">
        <f t="shared" si="6"/>
        <v>0</v>
      </c>
    </row>
    <row r="86" spans="1:6" ht="15">
      <c r="A86" s="23" t="s">
        <v>121</v>
      </c>
      <c r="B86" s="32" t="s">
        <v>122</v>
      </c>
      <c r="C86" s="18">
        <f>C87</f>
        <v>5</v>
      </c>
      <c r="D86" s="18">
        <f>D87</f>
        <v>0</v>
      </c>
      <c r="E86" s="16">
        <f t="shared" si="3"/>
        <v>5</v>
      </c>
      <c r="F86" s="16">
        <f t="shared" si="6"/>
        <v>0</v>
      </c>
    </row>
    <row r="87" spans="1:6" ht="45">
      <c r="A87" s="34" t="s">
        <v>123</v>
      </c>
      <c r="B87" s="38" t="s">
        <v>124</v>
      </c>
      <c r="C87" s="18">
        <v>5</v>
      </c>
      <c r="D87" s="18">
        <v>0</v>
      </c>
      <c r="E87" s="16">
        <f t="shared" si="3"/>
        <v>5</v>
      </c>
      <c r="F87" s="16">
        <f t="shared" si="6"/>
        <v>0</v>
      </c>
    </row>
    <row r="88" spans="1:6" ht="45">
      <c r="A88" s="23" t="s">
        <v>49</v>
      </c>
      <c r="B88" s="32" t="s">
        <v>44</v>
      </c>
      <c r="C88" s="18">
        <v>463</v>
      </c>
      <c r="D88" s="18">
        <v>496</v>
      </c>
      <c r="E88" s="16">
        <f t="shared" si="3"/>
        <v>-33</v>
      </c>
      <c r="F88" s="16">
        <f t="shared" si="6"/>
        <v>107.12742980561556</v>
      </c>
    </row>
    <row r="89" spans="1:6" ht="15">
      <c r="A89" s="23" t="s">
        <v>125</v>
      </c>
      <c r="B89" s="32" t="s">
        <v>126</v>
      </c>
      <c r="C89" s="18">
        <f>C90</f>
        <v>20</v>
      </c>
      <c r="D89" s="18">
        <f>D90</f>
        <v>0</v>
      </c>
      <c r="E89" s="16">
        <f aca="true" t="shared" si="7" ref="E89:E109">C89-D89</f>
        <v>20</v>
      </c>
      <c r="F89" s="16">
        <f t="shared" si="6"/>
        <v>0</v>
      </c>
    </row>
    <row r="90" spans="1:6" ht="30">
      <c r="A90" s="23" t="s">
        <v>102</v>
      </c>
      <c r="B90" s="29" t="s">
        <v>155</v>
      </c>
      <c r="C90" s="18">
        <v>20</v>
      </c>
      <c r="D90" s="18">
        <v>0</v>
      </c>
      <c r="E90" s="16">
        <f t="shared" si="7"/>
        <v>20</v>
      </c>
      <c r="F90" s="16">
        <f t="shared" si="6"/>
        <v>0</v>
      </c>
    </row>
    <row r="91" spans="1:7" s="2" customFormat="1" ht="15">
      <c r="A91" s="58" t="s">
        <v>156</v>
      </c>
      <c r="B91" s="59" t="s">
        <v>157</v>
      </c>
      <c r="C91" s="18">
        <f>C92</f>
        <v>338</v>
      </c>
      <c r="D91" s="18">
        <f>D92</f>
        <v>337.9</v>
      </c>
      <c r="E91" s="16">
        <f t="shared" si="7"/>
        <v>0.10000000000002274</v>
      </c>
      <c r="F91" s="16">
        <f t="shared" si="6"/>
        <v>99.97041420118342</v>
      </c>
      <c r="G91" s="60"/>
    </row>
    <row r="92" spans="1:6" ht="30">
      <c r="A92" s="58" t="s">
        <v>158</v>
      </c>
      <c r="B92" s="61" t="s">
        <v>159</v>
      </c>
      <c r="C92" s="18">
        <v>338</v>
      </c>
      <c r="D92" s="18">
        <v>337.9</v>
      </c>
      <c r="E92" s="16">
        <f t="shared" si="7"/>
        <v>0.10000000000002274</v>
      </c>
      <c r="F92" s="16">
        <f t="shared" si="6"/>
        <v>99.97041420118342</v>
      </c>
    </row>
    <row r="93" spans="1:6" ht="30">
      <c r="A93" s="99" t="s">
        <v>307</v>
      </c>
      <c r="B93" s="61" t="s">
        <v>308</v>
      </c>
      <c r="C93" s="18">
        <f>C94</f>
        <v>0</v>
      </c>
      <c r="D93" s="18">
        <v>4</v>
      </c>
      <c r="E93" s="16">
        <f t="shared" si="7"/>
        <v>-4</v>
      </c>
      <c r="F93" s="16">
        <v>0</v>
      </c>
    </row>
    <row r="94" spans="1:6" ht="45">
      <c r="A94" s="58" t="s">
        <v>211</v>
      </c>
      <c r="B94" s="61" t="s">
        <v>210</v>
      </c>
      <c r="C94" s="18">
        <v>0</v>
      </c>
      <c r="D94" s="18">
        <v>17</v>
      </c>
      <c r="E94" s="16">
        <f t="shared" si="7"/>
        <v>-17</v>
      </c>
      <c r="F94" s="16">
        <v>0</v>
      </c>
    </row>
    <row r="95" spans="1:6" ht="30">
      <c r="A95" s="23" t="s">
        <v>51</v>
      </c>
      <c r="B95" s="24" t="s">
        <v>52</v>
      </c>
      <c r="C95" s="18">
        <f>C96</f>
        <v>606</v>
      </c>
      <c r="D95" s="18">
        <f>D96</f>
        <v>830.4</v>
      </c>
      <c r="E95" s="16">
        <f t="shared" si="7"/>
        <v>-224.39999999999998</v>
      </c>
      <c r="F95" s="16">
        <f t="shared" si="6"/>
        <v>137.02970297029702</v>
      </c>
    </row>
    <row r="96" spans="1:6" ht="30">
      <c r="A96" s="27" t="s">
        <v>42</v>
      </c>
      <c r="B96" s="30" t="s">
        <v>43</v>
      </c>
      <c r="C96" s="18">
        <v>606</v>
      </c>
      <c r="D96" s="18">
        <v>830.4</v>
      </c>
      <c r="E96" s="16">
        <f t="shared" si="7"/>
        <v>-224.39999999999998</v>
      </c>
      <c r="F96" s="16">
        <f t="shared" si="6"/>
        <v>137.02970297029702</v>
      </c>
    </row>
    <row r="97" spans="1:6" ht="15">
      <c r="A97" s="56" t="s">
        <v>204</v>
      </c>
      <c r="B97" s="62" t="s">
        <v>205</v>
      </c>
      <c r="C97" s="86">
        <f>C98+C100</f>
        <v>0</v>
      </c>
      <c r="D97" s="86">
        <f>D98+D100</f>
        <v>101.80000000000001</v>
      </c>
      <c r="E97" s="13">
        <f t="shared" si="7"/>
        <v>-101.80000000000001</v>
      </c>
      <c r="F97" s="13">
        <v>0</v>
      </c>
    </row>
    <row r="98" spans="1:6" ht="15">
      <c r="A98" s="56" t="s">
        <v>209</v>
      </c>
      <c r="B98" s="63" t="s">
        <v>208</v>
      </c>
      <c r="C98" s="87">
        <f>C99</f>
        <v>0</v>
      </c>
      <c r="D98" s="87">
        <f>D99</f>
        <v>35.4</v>
      </c>
      <c r="E98" s="16">
        <f t="shared" si="7"/>
        <v>-35.4</v>
      </c>
      <c r="F98" s="16">
        <v>0</v>
      </c>
    </row>
    <row r="99" spans="1:6" ht="15">
      <c r="A99" s="56" t="s">
        <v>207</v>
      </c>
      <c r="B99" s="64" t="s">
        <v>206</v>
      </c>
      <c r="C99" s="87">
        <v>0</v>
      </c>
      <c r="D99" s="77">
        <v>35.4</v>
      </c>
      <c r="E99" s="16">
        <f t="shared" si="7"/>
        <v>-35.4</v>
      </c>
      <c r="F99" s="16">
        <v>0</v>
      </c>
    </row>
    <row r="100" spans="1:6" ht="15">
      <c r="A100" s="65" t="s">
        <v>200</v>
      </c>
      <c r="B100" s="30" t="s">
        <v>201</v>
      </c>
      <c r="C100" s="18">
        <f>C101</f>
        <v>0</v>
      </c>
      <c r="D100" s="18">
        <f>D101</f>
        <v>66.4</v>
      </c>
      <c r="E100" s="16">
        <f t="shared" si="7"/>
        <v>-66.4</v>
      </c>
      <c r="F100" s="16">
        <v>0</v>
      </c>
    </row>
    <row r="101" spans="1:6" ht="15">
      <c r="A101" s="65" t="s">
        <v>202</v>
      </c>
      <c r="B101" s="30" t="s">
        <v>203</v>
      </c>
      <c r="C101" s="18">
        <v>0</v>
      </c>
      <c r="D101" s="18">
        <v>66.4</v>
      </c>
      <c r="E101" s="16">
        <f t="shared" si="7"/>
        <v>-66.4</v>
      </c>
      <c r="F101" s="16">
        <v>0</v>
      </c>
    </row>
    <row r="102" spans="1:7" s="2" customFormat="1" ht="43.5">
      <c r="A102" s="90" t="s">
        <v>265</v>
      </c>
      <c r="B102" s="94" t="s">
        <v>262</v>
      </c>
      <c r="C102" s="92">
        <f>C103</f>
        <v>0</v>
      </c>
      <c r="D102" s="17">
        <f>D103</f>
        <v>-53.8</v>
      </c>
      <c r="E102" s="13">
        <f t="shared" si="7"/>
        <v>53.8</v>
      </c>
      <c r="F102" s="13">
        <v>0</v>
      </c>
      <c r="G102" s="60"/>
    </row>
    <row r="103" spans="1:6" ht="45">
      <c r="A103" s="91" t="s">
        <v>266</v>
      </c>
      <c r="B103" s="95" t="s">
        <v>263</v>
      </c>
      <c r="C103" s="93">
        <f>C104</f>
        <v>0</v>
      </c>
      <c r="D103" s="18">
        <f>D104</f>
        <v>-53.8</v>
      </c>
      <c r="E103" s="16">
        <f t="shared" si="7"/>
        <v>53.8</v>
      </c>
      <c r="F103" s="16">
        <v>0</v>
      </c>
    </row>
    <row r="104" spans="1:6" ht="32.25" customHeight="1">
      <c r="A104" s="91" t="s">
        <v>267</v>
      </c>
      <c r="B104" s="95" t="s">
        <v>264</v>
      </c>
      <c r="C104" s="93">
        <v>0</v>
      </c>
      <c r="D104" s="18">
        <v>-53.8</v>
      </c>
      <c r="E104" s="16">
        <f t="shared" si="7"/>
        <v>53.8</v>
      </c>
      <c r="F104" s="16">
        <v>0</v>
      </c>
    </row>
    <row r="105" spans="1:6" ht="14.25">
      <c r="A105" s="21" t="s">
        <v>74</v>
      </c>
      <c r="B105" s="22" t="s">
        <v>85</v>
      </c>
      <c r="C105" s="17">
        <f>C106+C178+C184</f>
        <v>480704.69999999995</v>
      </c>
      <c r="D105" s="17">
        <f>D106+D178+D184</f>
        <v>476365.6</v>
      </c>
      <c r="E105" s="17">
        <f>E106+E178+E184</f>
        <v>4339.099999999986</v>
      </c>
      <c r="F105" s="13">
        <f t="shared" si="6"/>
        <v>99.09734604217518</v>
      </c>
    </row>
    <row r="106" spans="1:6" ht="28.5">
      <c r="A106" s="21" t="s">
        <v>86</v>
      </c>
      <c r="B106" s="22" t="s">
        <v>75</v>
      </c>
      <c r="C106" s="17">
        <f>C107+C116+C138+C166</f>
        <v>460637.89999999997</v>
      </c>
      <c r="D106" s="17">
        <f>D107+D116+D138+D166</f>
        <v>458470.1</v>
      </c>
      <c r="E106" s="13">
        <f>C106-D106</f>
        <v>2167.7999999999884</v>
      </c>
      <c r="F106" s="13">
        <f t="shared" si="6"/>
        <v>99.5293917413222</v>
      </c>
    </row>
    <row r="107" spans="1:6" ht="14.25">
      <c r="A107" s="21" t="s">
        <v>160</v>
      </c>
      <c r="B107" s="22" t="s">
        <v>127</v>
      </c>
      <c r="C107" s="17">
        <f>C108+C114</f>
        <v>186290</v>
      </c>
      <c r="D107" s="17">
        <f>D108+D114</f>
        <v>186290</v>
      </c>
      <c r="E107" s="17">
        <f>E108+E114</f>
        <v>0</v>
      </c>
      <c r="F107" s="13">
        <f t="shared" si="6"/>
        <v>100</v>
      </c>
    </row>
    <row r="108" spans="1:6" ht="15">
      <c r="A108" s="34" t="s">
        <v>161</v>
      </c>
      <c r="B108" s="24" t="s">
        <v>53</v>
      </c>
      <c r="C108" s="18">
        <f>C109+C112</f>
        <v>174789</v>
      </c>
      <c r="D108" s="18">
        <f>D109+D112</f>
        <v>174789</v>
      </c>
      <c r="E108" s="16">
        <f t="shared" si="7"/>
        <v>0</v>
      </c>
      <c r="F108" s="16">
        <f t="shared" si="6"/>
        <v>100</v>
      </c>
    </row>
    <row r="109" spans="1:6" ht="30">
      <c r="A109" s="34" t="s">
        <v>162</v>
      </c>
      <c r="B109" s="32" t="s">
        <v>45</v>
      </c>
      <c r="C109" s="18">
        <f>C111</f>
        <v>173761</v>
      </c>
      <c r="D109" s="18">
        <f>D111</f>
        <v>173761</v>
      </c>
      <c r="E109" s="18">
        <f t="shared" si="7"/>
        <v>0</v>
      </c>
      <c r="F109" s="16">
        <f t="shared" si="6"/>
        <v>100</v>
      </c>
    </row>
    <row r="110" spans="1:6" ht="15">
      <c r="A110" s="27"/>
      <c r="B110" s="24" t="s">
        <v>131</v>
      </c>
      <c r="C110" s="18"/>
      <c r="D110" s="18"/>
      <c r="E110" s="18"/>
      <c r="F110" s="16"/>
    </row>
    <row r="111" spans="1:6" ht="60">
      <c r="A111" s="27"/>
      <c r="B111" s="24" t="s">
        <v>163</v>
      </c>
      <c r="C111" s="18">
        <v>173761</v>
      </c>
      <c r="D111" s="18">
        <v>173761</v>
      </c>
      <c r="E111" s="18">
        <f aca="true" t="shared" si="8" ref="E111:E122">C111-D111</f>
        <v>0</v>
      </c>
      <c r="F111" s="16">
        <v>0</v>
      </c>
    </row>
    <row r="112" spans="1:6" ht="30">
      <c r="A112" s="34" t="s">
        <v>162</v>
      </c>
      <c r="B112" s="32" t="s">
        <v>164</v>
      </c>
      <c r="C112" s="18">
        <f>C113</f>
        <v>1028</v>
      </c>
      <c r="D112" s="18">
        <f>D113</f>
        <v>1028</v>
      </c>
      <c r="E112" s="16">
        <f t="shared" si="8"/>
        <v>0</v>
      </c>
      <c r="F112" s="16">
        <f aca="true" t="shared" si="9" ref="F112:F120">D112/C112*100</f>
        <v>100</v>
      </c>
    </row>
    <row r="113" spans="1:7" s="2" customFormat="1" ht="63.75" customHeight="1">
      <c r="A113" s="27"/>
      <c r="B113" s="30" t="s">
        <v>165</v>
      </c>
      <c r="C113" s="18">
        <v>1028</v>
      </c>
      <c r="D113" s="18">
        <v>1028</v>
      </c>
      <c r="E113" s="16">
        <f t="shared" si="8"/>
        <v>0</v>
      </c>
      <c r="F113" s="16">
        <f t="shared" si="9"/>
        <v>100</v>
      </c>
      <c r="G113" s="60"/>
    </row>
    <row r="114" spans="1:7" s="2" customFormat="1" ht="30">
      <c r="A114" s="88" t="s">
        <v>245</v>
      </c>
      <c r="B114" s="24" t="s">
        <v>246</v>
      </c>
      <c r="C114" s="18">
        <f>C115</f>
        <v>11501</v>
      </c>
      <c r="D114" s="18">
        <f>D115</f>
        <v>11501</v>
      </c>
      <c r="E114" s="18">
        <f>E115</f>
        <v>0</v>
      </c>
      <c r="F114" s="18">
        <f>F115</f>
        <v>100</v>
      </c>
      <c r="G114" s="60"/>
    </row>
    <row r="115" spans="1:7" s="2" customFormat="1" ht="33.75" customHeight="1">
      <c r="A115" s="88" t="s">
        <v>247</v>
      </c>
      <c r="B115" s="32" t="s">
        <v>248</v>
      </c>
      <c r="C115" s="18">
        <v>11501</v>
      </c>
      <c r="D115" s="18">
        <v>11501</v>
      </c>
      <c r="E115" s="16">
        <f t="shared" si="8"/>
        <v>0</v>
      </c>
      <c r="F115" s="16">
        <f t="shared" si="9"/>
        <v>100</v>
      </c>
      <c r="G115" s="60"/>
    </row>
    <row r="116" spans="1:6" ht="28.5">
      <c r="A116" s="20" t="s">
        <v>166</v>
      </c>
      <c r="B116" s="22" t="s">
        <v>167</v>
      </c>
      <c r="C116" s="17">
        <f>C117+C121+C119+C125</f>
        <v>36986.1</v>
      </c>
      <c r="D116" s="17">
        <f>D117+D121+D119+D125</f>
        <v>36682.6</v>
      </c>
      <c r="E116" s="17">
        <f>E117+E121+E119+E125</f>
        <v>303.4999999999998</v>
      </c>
      <c r="F116" s="13">
        <f t="shared" si="9"/>
        <v>99.17942145833165</v>
      </c>
    </row>
    <row r="117" spans="1:6" ht="90">
      <c r="A117" s="82" t="s">
        <v>229</v>
      </c>
      <c r="B117" s="83" t="s">
        <v>233</v>
      </c>
      <c r="C117" s="18">
        <f>C118</f>
        <v>28385.7</v>
      </c>
      <c r="D117" s="18">
        <f>D118</f>
        <v>28382.4</v>
      </c>
      <c r="E117" s="16">
        <f t="shared" si="8"/>
        <v>3.2999999999992724</v>
      </c>
      <c r="F117" s="16">
        <f t="shared" si="9"/>
        <v>99.98837442796902</v>
      </c>
    </row>
    <row r="118" spans="1:6" ht="90">
      <c r="A118" s="82" t="s">
        <v>230</v>
      </c>
      <c r="B118" s="83" t="s">
        <v>234</v>
      </c>
      <c r="C118" s="18">
        <v>28385.7</v>
      </c>
      <c r="D118" s="18">
        <v>28382.4</v>
      </c>
      <c r="E118" s="16">
        <f t="shared" si="8"/>
        <v>3.2999999999992724</v>
      </c>
      <c r="F118" s="16">
        <f t="shared" si="9"/>
        <v>99.98837442796902</v>
      </c>
    </row>
    <row r="119" spans="1:6" ht="60">
      <c r="A119" s="82" t="s">
        <v>231</v>
      </c>
      <c r="B119" s="83" t="s">
        <v>235</v>
      </c>
      <c r="C119" s="18">
        <f>C120</f>
        <v>579.3</v>
      </c>
      <c r="D119" s="18">
        <f>D120</f>
        <v>579.3</v>
      </c>
      <c r="E119" s="16">
        <f t="shared" si="8"/>
        <v>0</v>
      </c>
      <c r="F119" s="16">
        <f t="shared" si="9"/>
        <v>100</v>
      </c>
    </row>
    <row r="120" spans="1:6" ht="60">
      <c r="A120" s="82" t="s">
        <v>232</v>
      </c>
      <c r="B120" s="83" t="s">
        <v>236</v>
      </c>
      <c r="C120" s="18">
        <v>579.3</v>
      </c>
      <c r="D120" s="18">
        <v>579.3</v>
      </c>
      <c r="E120" s="16">
        <f t="shared" si="8"/>
        <v>0</v>
      </c>
      <c r="F120" s="16">
        <f t="shared" si="9"/>
        <v>100</v>
      </c>
    </row>
    <row r="121" spans="1:6" ht="15">
      <c r="A121" s="77" t="s">
        <v>219</v>
      </c>
      <c r="B121" s="78" t="s">
        <v>220</v>
      </c>
      <c r="C121" s="18">
        <f>C122</f>
        <v>944</v>
      </c>
      <c r="D121" s="18">
        <f>D122</f>
        <v>830.7</v>
      </c>
      <c r="E121" s="16">
        <f t="shared" si="8"/>
        <v>113.29999999999995</v>
      </c>
      <c r="F121" s="16">
        <v>0</v>
      </c>
    </row>
    <row r="122" spans="1:6" ht="30">
      <c r="A122" s="77" t="s">
        <v>221</v>
      </c>
      <c r="B122" s="79" t="s">
        <v>222</v>
      </c>
      <c r="C122" s="18">
        <f>C124</f>
        <v>944</v>
      </c>
      <c r="D122" s="18">
        <f>D124</f>
        <v>830.7</v>
      </c>
      <c r="E122" s="16">
        <f t="shared" si="8"/>
        <v>113.29999999999995</v>
      </c>
      <c r="F122" s="16">
        <v>0</v>
      </c>
    </row>
    <row r="123" spans="1:6" ht="15">
      <c r="A123" s="77"/>
      <c r="B123" s="24" t="s">
        <v>132</v>
      </c>
      <c r="C123" s="18"/>
      <c r="D123" s="18"/>
      <c r="E123" s="16"/>
      <c r="F123" s="16"/>
    </row>
    <row r="124" spans="1:6" ht="90">
      <c r="A124" s="80"/>
      <c r="B124" s="28" t="s">
        <v>268</v>
      </c>
      <c r="C124" s="18">
        <v>944</v>
      </c>
      <c r="D124" s="18">
        <v>830.7</v>
      </c>
      <c r="E124" s="16">
        <f>C124-D124</f>
        <v>113.29999999999995</v>
      </c>
      <c r="F124" s="16">
        <f>D124/C124*100</f>
        <v>87.99788135593221</v>
      </c>
    </row>
    <row r="125" spans="1:6" ht="15">
      <c r="A125" s="34" t="s">
        <v>168</v>
      </c>
      <c r="B125" s="24" t="s">
        <v>76</v>
      </c>
      <c r="C125" s="18">
        <f>C126</f>
        <v>7077.099999999999</v>
      </c>
      <c r="D125" s="18">
        <f>D126</f>
        <v>6890.199999999999</v>
      </c>
      <c r="E125" s="16">
        <f>C125-D125</f>
        <v>186.90000000000055</v>
      </c>
      <c r="F125" s="16">
        <f>D125/C125*100</f>
        <v>97.35908776193638</v>
      </c>
    </row>
    <row r="126" spans="1:6" ht="15">
      <c r="A126" s="34" t="s">
        <v>169</v>
      </c>
      <c r="B126" s="30" t="s">
        <v>46</v>
      </c>
      <c r="C126" s="18">
        <f>SUM(C128:C137)</f>
        <v>7077.099999999999</v>
      </c>
      <c r="D126" s="18">
        <f>SUM(D128:D137)</f>
        <v>6890.199999999999</v>
      </c>
      <c r="E126" s="18">
        <f>SUM(E128:E136)</f>
        <v>186.89999999999998</v>
      </c>
      <c r="F126" s="16">
        <f>D126/C126*100</f>
        <v>97.35908776193638</v>
      </c>
    </row>
    <row r="127" spans="1:6" ht="15">
      <c r="A127" s="27"/>
      <c r="B127" s="24" t="s">
        <v>132</v>
      </c>
      <c r="C127" s="18"/>
      <c r="D127" s="18"/>
      <c r="E127" s="16"/>
      <c r="F127" s="16"/>
    </row>
    <row r="128" spans="1:6" ht="105">
      <c r="A128" s="27"/>
      <c r="B128" s="24" t="s">
        <v>284</v>
      </c>
      <c r="C128" s="18">
        <v>4364.6</v>
      </c>
      <c r="D128" s="18">
        <v>4364.6</v>
      </c>
      <c r="E128" s="16">
        <f aca="true" t="shared" si="10" ref="E128:E139">C128-D128</f>
        <v>0</v>
      </c>
      <c r="F128" s="16">
        <f aca="true" t="shared" si="11" ref="F128:F139">D128/C128*100</f>
        <v>100</v>
      </c>
    </row>
    <row r="129" spans="1:6" ht="60">
      <c r="A129" s="27"/>
      <c r="B129" s="24" t="s">
        <v>170</v>
      </c>
      <c r="C129" s="16">
        <v>41.4</v>
      </c>
      <c r="D129" s="18">
        <v>41.4</v>
      </c>
      <c r="E129" s="16">
        <f t="shared" si="10"/>
        <v>0</v>
      </c>
      <c r="F129" s="16">
        <f t="shared" si="11"/>
        <v>100</v>
      </c>
    </row>
    <row r="130" spans="1:6" ht="75">
      <c r="A130" s="27"/>
      <c r="B130" s="39" t="s">
        <v>285</v>
      </c>
      <c r="C130" s="18">
        <v>1248.2</v>
      </c>
      <c r="D130" s="18">
        <v>1248.2</v>
      </c>
      <c r="E130" s="16">
        <f t="shared" si="10"/>
        <v>0</v>
      </c>
      <c r="F130" s="16">
        <f t="shared" si="11"/>
        <v>100</v>
      </c>
    </row>
    <row r="131" spans="1:6" ht="90">
      <c r="A131" s="27"/>
      <c r="B131" s="39" t="s">
        <v>286</v>
      </c>
      <c r="C131" s="18">
        <v>808.8</v>
      </c>
      <c r="D131" s="18">
        <v>808.5</v>
      </c>
      <c r="E131" s="16">
        <f t="shared" si="10"/>
        <v>0.2999999999999545</v>
      </c>
      <c r="F131" s="16">
        <f t="shared" si="11"/>
        <v>99.96290801186944</v>
      </c>
    </row>
    <row r="132" spans="1:6" ht="150">
      <c r="A132" s="27"/>
      <c r="B132" s="39" t="s">
        <v>289</v>
      </c>
      <c r="C132" s="18">
        <v>43</v>
      </c>
      <c r="D132" s="18">
        <v>43</v>
      </c>
      <c r="E132" s="16">
        <f t="shared" si="10"/>
        <v>0</v>
      </c>
      <c r="F132" s="16">
        <f t="shared" si="11"/>
        <v>100</v>
      </c>
    </row>
    <row r="133" spans="1:7" s="2" customFormat="1" ht="75">
      <c r="A133" s="27"/>
      <c r="B133" s="39" t="s">
        <v>287</v>
      </c>
      <c r="C133" s="18">
        <v>20</v>
      </c>
      <c r="D133" s="18">
        <v>20</v>
      </c>
      <c r="E133" s="16">
        <f t="shared" si="10"/>
        <v>0</v>
      </c>
      <c r="F133" s="16">
        <f t="shared" si="11"/>
        <v>100</v>
      </c>
      <c r="G133" s="60"/>
    </row>
    <row r="134" spans="1:7" s="2" customFormat="1" ht="90">
      <c r="A134" s="27"/>
      <c r="B134" s="39" t="s">
        <v>288</v>
      </c>
      <c r="C134" s="18">
        <v>306</v>
      </c>
      <c r="D134" s="18">
        <v>261.9</v>
      </c>
      <c r="E134" s="16">
        <f t="shared" si="10"/>
        <v>44.10000000000002</v>
      </c>
      <c r="F134" s="16">
        <f t="shared" si="11"/>
        <v>85.58823529411764</v>
      </c>
      <c r="G134" s="60"/>
    </row>
    <row r="135" spans="1:7" s="2" customFormat="1" ht="90">
      <c r="A135" s="27"/>
      <c r="B135" s="39" t="s">
        <v>290</v>
      </c>
      <c r="C135" s="18">
        <v>67.7</v>
      </c>
      <c r="D135" s="18">
        <v>67.7</v>
      </c>
      <c r="E135" s="16">
        <f t="shared" si="10"/>
        <v>0</v>
      </c>
      <c r="F135" s="16">
        <f t="shared" si="11"/>
        <v>100</v>
      </c>
      <c r="G135" s="60"/>
    </row>
    <row r="136" spans="1:7" s="2" customFormat="1" ht="45">
      <c r="A136" s="27"/>
      <c r="B136" s="39" t="s">
        <v>291</v>
      </c>
      <c r="C136" s="18">
        <v>142.5</v>
      </c>
      <c r="D136" s="18">
        <v>0</v>
      </c>
      <c r="E136" s="16">
        <f t="shared" si="10"/>
        <v>142.5</v>
      </c>
      <c r="F136" s="16">
        <f t="shared" si="11"/>
        <v>0</v>
      </c>
      <c r="G136" s="60"/>
    </row>
    <row r="137" spans="1:7" s="2" customFormat="1" ht="103.5" customHeight="1">
      <c r="A137" s="27"/>
      <c r="B137" s="39" t="s">
        <v>292</v>
      </c>
      <c r="C137" s="18">
        <v>34.9</v>
      </c>
      <c r="D137" s="18">
        <v>34.9</v>
      </c>
      <c r="E137" s="16">
        <f t="shared" si="10"/>
        <v>0</v>
      </c>
      <c r="F137" s="16">
        <f t="shared" si="11"/>
        <v>100</v>
      </c>
      <c r="G137" s="60"/>
    </row>
    <row r="138" spans="1:7" s="2" customFormat="1" ht="15">
      <c r="A138" s="20" t="s">
        <v>171</v>
      </c>
      <c r="B138" s="22" t="s">
        <v>128</v>
      </c>
      <c r="C138" s="17">
        <f>C139+C156+C160+C163</f>
        <v>220037.79999999996</v>
      </c>
      <c r="D138" s="17">
        <f>D140+D156+D160+D163</f>
        <v>218173.5</v>
      </c>
      <c r="E138" s="13">
        <f t="shared" si="10"/>
        <v>1864.2999999999593</v>
      </c>
      <c r="F138" s="13">
        <f t="shared" si="11"/>
        <v>99.15273648436771</v>
      </c>
      <c r="G138" s="60"/>
    </row>
    <row r="139" spans="1:8" ht="30">
      <c r="A139" s="34" t="s">
        <v>172</v>
      </c>
      <c r="B139" s="24" t="s">
        <v>92</v>
      </c>
      <c r="C139" s="18">
        <f>C140</f>
        <v>216256.3</v>
      </c>
      <c r="D139" s="18">
        <f>D140</f>
        <v>214392.1</v>
      </c>
      <c r="E139" s="16">
        <f t="shared" si="10"/>
        <v>1864.1999999999825</v>
      </c>
      <c r="F139" s="16">
        <f t="shared" si="11"/>
        <v>99.1379673100853</v>
      </c>
      <c r="H139" s="100"/>
    </row>
    <row r="140" spans="1:6" ht="30">
      <c r="A140" s="34" t="s">
        <v>173</v>
      </c>
      <c r="B140" s="30" t="s">
        <v>47</v>
      </c>
      <c r="C140" s="43">
        <f>C142+C143+C144+C145+C146+C147+C150+C151+C152+C153+C154+C155</f>
        <v>216256.3</v>
      </c>
      <c r="D140" s="43">
        <f>D142+D143+D144+D145+D146+D147+D150+D151+D152+D153+D154+D155</f>
        <v>214392.1</v>
      </c>
      <c r="E140" s="43">
        <f>E142+E143+E144+E145+E146+E147+E150+E151+E152+E153+E154+E155</f>
        <v>1864.2000000000003</v>
      </c>
      <c r="F140" s="43">
        <f>F142+F143+F144+F145+F146+F147+F150+F151+F152+F153+F154</f>
        <v>628.7242945647099</v>
      </c>
    </row>
    <row r="141" spans="1:6" ht="15">
      <c r="A141" s="23"/>
      <c r="B141" s="24" t="s">
        <v>131</v>
      </c>
      <c r="C141" s="18"/>
      <c r="D141" s="18"/>
      <c r="E141" s="16"/>
      <c r="F141" s="16"/>
    </row>
    <row r="142" spans="1:7" s="7" customFormat="1" ht="105">
      <c r="A142" s="23"/>
      <c r="B142" s="32" t="s">
        <v>293</v>
      </c>
      <c r="C142" s="18">
        <v>1563</v>
      </c>
      <c r="D142" s="18">
        <v>1563</v>
      </c>
      <c r="E142" s="16">
        <f aca="true" t="shared" si="12" ref="E142:E161">C142-D142</f>
        <v>0</v>
      </c>
      <c r="F142" s="16">
        <f>D142/C142*100</f>
        <v>100</v>
      </c>
      <c r="G142" s="54"/>
    </row>
    <row r="143" spans="1:7" s="15" customFormat="1" ht="90">
      <c r="A143" s="23"/>
      <c r="B143" s="24" t="s">
        <v>294</v>
      </c>
      <c r="C143" s="18">
        <v>763.7</v>
      </c>
      <c r="D143" s="18">
        <v>290.9</v>
      </c>
      <c r="E143" s="16">
        <f t="shared" si="12"/>
        <v>472.80000000000007</v>
      </c>
      <c r="F143" s="16">
        <f>D143/C143*100</f>
        <v>38.090873379599316</v>
      </c>
      <c r="G143" s="66"/>
    </row>
    <row r="144" spans="1:7" s="7" customFormat="1" ht="90">
      <c r="A144" s="23"/>
      <c r="B144" s="24" t="s">
        <v>295</v>
      </c>
      <c r="C144" s="18">
        <v>4724.7</v>
      </c>
      <c r="D144" s="18">
        <v>4724.7</v>
      </c>
      <c r="E144" s="16">
        <f t="shared" si="12"/>
        <v>0</v>
      </c>
      <c r="F144" s="16">
        <f>D144/C144*100</f>
        <v>100</v>
      </c>
      <c r="G144" s="54"/>
    </row>
    <row r="145" spans="1:7" s="7" customFormat="1" ht="90">
      <c r="A145" s="23"/>
      <c r="B145" s="40" t="s">
        <v>296</v>
      </c>
      <c r="C145" s="18">
        <v>2133.4</v>
      </c>
      <c r="D145" s="18">
        <v>2133.4</v>
      </c>
      <c r="E145" s="16">
        <f t="shared" si="12"/>
        <v>0</v>
      </c>
      <c r="F145" s="16">
        <f>D145/C145*100</f>
        <v>100</v>
      </c>
      <c r="G145" s="54"/>
    </row>
    <row r="146" spans="1:7" s="7" customFormat="1" ht="105">
      <c r="A146" s="23"/>
      <c r="B146" s="32" t="s">
        <v>297</v>
      </c>
      <c r="C146" s="18">
        <v>141591.6</v>
      </c>
      <c r="D146" s="18">
        <v>141591.6</v>
      </c>
      <c r="E146" s="16">
        <f t="shared" si="12"/>
        <v>0</v>
      </c>
      <c r="F146" s="16">
        <v>0</v>
      </c>
      <c r="G146" s="54"/>
    </row>
    <row r="147" spans="1:6" ht="45">
      <c r="A147" s="23"/>
      <c r="B147" s="24" t="s">
        <v>174</v>
      </c>
      <c r="C147" s="18">
        <f>C148+C149</f>
        <v>3376.9</v>
      </c>
      <c r="D147" s="18">
        <f>D148+D149</f>
        <v>3060.6</v>
      </c>
      <c r="E147" s="16">
        <f t="shared" si="12"/>
        <v>316.3000000000002</v>
      </c>
      <c r="F147" s="16">
        <f>D147/C147*100</f>
        <v>90.63342118511059</v>
      </c>
    </row>
    <row r="148" spans="1:6" ht="90">
      <c r="A148" s="23"/>
      <c r="B148" s="24" t="s">
        <v>298</v>
      </c>
      <c r="C148" s="18">
        <v>2603.9</v>
      </c>
      <c r="D148" s="18">
        <v>2603.9</v>
      </c>
      <c r="E148" s="16">
        <f t="shared" si="12"/>
        <v>0</v>
      </c>
      <c r="F148" s="16">
        <f>D148/C148*100</f>
        <v>100</v>
      </c>
    </row>
    <row r="149" spans="1:6" ht="108" customHeight="1">
      <c r="A149" s="23"/>
      <c r="B149" s="24" t="s">
        <v>299</v>
      </c>
      <c r="C149" s="18">
        <v>773</v>
      </c>
      <c r="D149" s="18">
        <v>456.7</v>
      </c>
      <c r="E149" s="16">
        <f t="shared" si="12"/>
        <v>316.3</v>
      </c>
      <c r="F149" s="16">
        <f>D149/C149*100</f>
        <v>59.081500646830534</v>
      </c>
    </row>
    <row r="150" spans="1:7" s="7" customFormat="1" ht="60">
      <c r="A150" s="23"/>
      <c r="B150" s="24" t="s">
        <v>175</v>
      </c>
      <c r="C150" s="18">
        <v>695.6</v>
      </c>
      <c r="D150" s="18">
        <v>695.6</v>
      </c>
      <c r="E150" s="16">
        <f t="shared" si="12"/>
        <v>0</v>
      </c>
      <c r="F150" s="16">
        <f>D150/C150*100</f>
        <v>100</v>
      </c>
      <c r="G150" s="54"/>
    </row>
    <row r="151" spans="1:7" s="7" customFormat="1" ht="75">
      <c r="A151" s="23"/>
      <c r="B151" s="24" t="s">
        <v>300</v>
      </c>
      <c r="C151" s="18">
        <v>58976.9</v>
      </c>
      <c r="D151" s="18">
        <v>58976.9</v>
      </c>
      <c r="E151" s="16">
        <f t="shared" si="12"/>
        <v>0</v>
      </c>
      <c r="F151" s="16">
        <v>0</v>
      </c>
      <c r="G151" s="54"/>
    </row>
    <row r="152" spans="1:7" s="7" customFormat="1" ht="90">
      <c r="A152" s="23"/>
      <c r="B152" s="24" t="s">
        <v>301</v>
      </c>
      <c r="C152" s="18">
        <v>1117.6</v>
      </c>
      <c r="D152" s="18">
        <v>1117.6</v>
      </c>
      <c r="E152" s="16">
        <f t="shared" si="12"/>
        <v>0</v>
      </c>
      <c r="F152" s="16">
        <f aca="true" t="shared" si="13" ref="F152:F157">D152/C152*100</f>
        <v>100</v>
      </c>
      <c r="G152" s="54"/>
    </row>
    <row r="153" spans="1:6" ht="30">
      <c r="A153" s="23"/>
      <c r="B153" s="24" t="s">
        <v>176</v>
      </c>
      <c r="C153" s="18">
        <v>244</v>
      </c>
      <c r="D153" s="18">
        <v>0</v>
      </c>
      <c r="E153" s="16">
        <f t="shared" si="12"/>
        <v>244</v>
      </c>
      <c r="F153" s="16">
        <f t="shared" si="13"/>
        <v>0</v>
      </c>
    </row>
    <row r="154" spans="1:6" ht="60">
      <c r="A154" s="23"/>
      <c r="B154" s="81" t="s">
        <v>302</v>
      </c>
      <c r="C154" s="18">
        <v>831.1</v>
      </c>
      <c r="D154" s="18">
        <v>0</v>
      </c>
      <c r="E154" s="16">
        <f t="shared" si="12"/>
        <v>831.1</v>
      </c>
      <c r="F154" s="16">
        <f t="shared" si="13"/>
        <v>0</v>
      </c>
    </row>
    <row r="155" spans="1:6" ht="131.25" customHeight="1">
      <c r="A155" s="23"/>
      <c r="B155" s="81" t="s">
        <v>283</v>
      </c>
      <c r="C155" s="18">
        <v>237.8</v>
      </c>
      <c r="D155" s="18">
        <v>237.8</v>
      </c>
      <c r="E155" s="16">
        <f t="shared" si="12"/>
        <v>0</v>
      </c>
      <c r="F155" s="16">
        <f t="shared" si="13"/>
        <v>100</v>
      </c>
    </row>
    <row r="156" spans="1:6" ht="45">
      <c r="A156" s="23" t="s">
        <v>223</v>
      </c>
      <c r="B156" s="24" t="s">
        <v>224</v>
      </c>
      <c r="C156" s="18">
        <f>C157</f>
        <v>1162.3</v>
      </c>
      <c r="D156" s="18">
        <f>D157</f>
        <v>1162.2</v>
      </c>
      <c r="E156" s="16">
        <f t="shared" si="12"/>
        <v>0.09999999999990905</v>
      </c>
      <c r="F156" s="16">
        <f t="shared" si="13"/>
        <v>99.99139636926783</v>
      </c>
    </row>
    <row r="157" spans="1:6" ht="45">
      <c r="A157" s="23" t="s">
        <v>225</v>
      </c>
      <c r="B157" s="24" t="s">
        <v>226</v>
      </c>
      <c r="C157" s="18">
        <f>C159</f>
        <v>1162.3</v>
      </c>
      <c r="D157" s="18">
        <f>D159</f>
        <v>1162.2</v>
      </c>
      <c r="E157" s="16">
        <f t="shared" si="12"/>
        <v>0.09999999999990905</v>
      </c>
      <c r="F157" s="16">
        <f t="shared" si="13"/>
        <v>99.99139636926783</v>
      </c>
    </row>
    <row r="158" spans="1:6" ht="15">
      <c r="A158" s="23"/>
      <c r="B158" s="24" t="s">
        <v>131</v>
      </c>
      <c r="C158" s="18"/>
      <c r="D158" s="18"/>
      <c r="E158" s="16"/>
      <c r="F158" s="16"/>
    </row>
    <row r="159" spans="1:6" ht="105">
      <c r="A159" s="23"/>
      <c r="B159" s="24" t="s">
        <v>303</v>
      </c>
      <c r="C159" s="18">
        <v>1162.3</v>
      </c>
      <c r="D159" s="18">
        <v>1162.2</v>
      </c>
      <c r="E159" s="16">
        <f t="shared" si="12"/>
        <v>0.09999999999990905</v>
      </c>
      <c r="F159" s="16">
        <f>D159/C159*100</f>
        <v>99.99139636926783</v>
      </c>
    </row>
    <row r="160" spans="1:7" s="7" customFormat="1" ht="30">
      <c r="A160" s="56" t="s">
        <v>177</v>
      </c>
      <c r="B160" s="55" t="s">
        <v>129</v>
      </c>
      <c r="C160" s="18">
        <f>C161</f>
        <v>443.9</v>
      </c>
      <c r="D160" s="18">
        <f>D161</f>
        <v>443.9</v>
      </c>
      <c r="E160" s="16">
        <f t="shared" si="12"/>
        <v>0</v>
      </c>
      <c r="F160" s="16">
        <f>D160/C160*100</f>
        <v>100</v>
      </c>
      <c r="G160" s="54"/>
    </row>
    <row r="161" spans="1:6" ht="30">
      <c r="A161" s="34" t="s">
        <v>178</v>
      </c>
      <c r="B161" s="28" t="s">
        <v>130</v>
      </c>
      <c r="C161" s="18">
        <f>C162</f>
        <v>443.9</v>
      </c>
      <c r="D161" s="18">
        <f>D162</f>
        <v>443.9</v>
      </c>
      <c r="E161" s="16">
        <f t="shared" si="12"/>
        <v>0</v>
      </c>
      <c r="F161" s="16">
        <f>D161/C161*100</f>
        <v>100</v>
      </c>
    </row>
    <row r="162" spans="1:7" s="7" customFormat="1" ht="45">
      <c r="A162" s="27"/>
      <c r="B162" s="28" t="s">
        <v>179</v>
      </c>
      <c r="C162" s="18">
        <v>443.9</v>
      </c>
      <c r="D162" s="18">
        <v>443.9</v>
      </c>
      <c r="E162" s="16">
        <f aca="true" t="shared" si="14" ref="E162:E172">C162-D162</f>
        <v>0</v>
      </c>
      <c r="F162" s="16">
        <f aca="true" t="shared" si="15" ref="F162:F172">D162/C162*100</f>
        <v>100</v>
      </c>
      <c r="G162" s="54"/>
    </row>
    <row r="163" spans="1:6" ht="30">
      <c r="A163" s="34" t="s">
        <v>180</v>
      </c>
      <c r="B163" s="28" t="s">
        <v>0</v>
      </c>
      <c r="C163" s="18">
        <f>C164</f>
        <v>2175.3</v>
      </c>
      <c r="D163" s="18">
        <f>D164</f>
        <v>2175.3</v>
      </c>
      <c r="E163" s="16">
        <f t="shared" si="14"/>
        <v>0</v>
      </c>
      <c r="F163" s="16">
        <f t="shared" si="15"/>
        <v>100</v>
      </c>
    </row>
    <row r="164" spans="1:7" s="7" customFormat="1" ht="30">
      <c r="A164" s="34" t="s">
        <v>181</v>
      </c>
      <c r="B164" s="28" t="s">
        <v>11</v>
      </c>
      <c r="C164" s="18">
        <f>C165</f>
        <v>2175.3</v>
      </c>
      <c r="D164" s="18">
        <f>D165</f>
        <v>2175.3</v>
      </c>
      <c r="E164" s="16">
        <f t="shared" si="14"/>
        <v>0</v>
      </c>
      <c r="F164" s="16">
        <f t="shared" si="15"/>
        <v>100</v>
      </c>
      <c r="G164" s="54"/>
    </row>
    <row r="165" spans="1:6" ht="30">
      <c r="A165" s="27"/>
      <c r="B165" s="28" t="s">
        <v>182</v>
      </c>
      <c r="C165" s="18">
        <v>2175.3</v>
      </c>
      <c r="D165" s="18">
        <v>2175.3</v>
      </c>
      <c r="E165" s="16">
        <f t="shared" si="14"/>
        <v>0</v>
      </c>
      <c r="F165" s="16">
        <f t="shared" si="15"/>
        <v>100</v>
      </c>
    </row>
    <row r="166" spans="1:6" ht="14.25">
      <c r="A166" s="20" t="s">
        <v>183</v>
      </c>
      <c r="B166" s="22" t="s">
        <v>54</v>
      </c>
      <c r="C166" s="17">
        <f>C167+C169+C171</f>
        <v>17324</v>
      </c>
      <c r="D166" s="17">
        <f>D167+D169+D171</f>
        <v>17324</v>
      </c>
      <c r="E166" s="17">
        <f>E167+E171</f>
        <v>0</v>
      </c>
      <c r="F166" s="13">
        <f t="shared" si="15"/>
        <v>100</v>
      </c>
    </row>
    <row r="167" spans="1:6" ht="45">
      <c r="A167" s="88" t="s">
        <v>249</v>
      </c>
      <c r="B167" s="24" t="s">
        <v>250</v>
      </c>
      <c r="C167" s="18">
        <f>C168</f>
        <v>4399</v>
      </c>
      <c r="D167" s="18">
        <f>D168</f>
        <v>4399</v>
      </c>
      <c r="E167" s="18">
        <f>E168+E172</f>
        <v>0</v>
      </c>
      <c r="F167" s="16">
        <f t="shared" si="15"/>
        <v>100</v>
      </c>
    </row>
    <row r="168" spans="1:6" ht="45">
      <c r="A168" s="89" t="s">
        <v>251</v>
      </c>
      <c r="B168" s="81" t="s">
        <v>252</v>
      </c>
      <c r="C168" s="18">
        <v>4399</v>
      </c>
      <c r="D168" s="18">
        <v>4399</v>
      </c>
      <c r="E168" s="18">
        <f>E169+E173</f>
        <v>0</v>
      </c>
      <c r="F168" s="16">
        <f t="shared" si="15"/>
        <v>100</v>
      </c>
    </row>
    <row r="169" spans="1:6" ht="45">
      <c r="A169" s="98" t="s">
        <v>279</v>
      </c>
      <c r="B169" s="81" t="s">
        <v>280</v>
      </c>
      <c r="C169" s="18">
        <f>C170</f>
        <v>2000</v>
      </c>
      <c r="D169" s="18">
        <f>D170</f>
        <v>2000</v>
      </c>
      <c r="E169" s="18">
        <f>E170+E174</f>
        <v>0</v>
      </c>
      <c r="F169" s="16">
        <f t="shared" si="15"/>
        <v>100</v>
      </c>
    </row>
    <row r="170" spans="1:6" ht="45">
      <c r="A170" s="98" t="s">
        <v>281</v>
      </c>
      <c r="B170" s="81" t="s">
        <v>282</v>
      </c>
      <c r="C170" s="18">
        <v>2000</v>
      </c>
      <c r="D170" s="18">
        <v>2000</v>
      </c>
      <c r="E170" s="18">
        <f>E171+E175</f>
        <v>0</v>
      </c>
      <c r="F170" s="16">
        <f t="shared" si="15"/>
        <v>100</v>
      </c>
    </row>
    <row r="171" spans="1:6" ht="15">
      <c r="A171" s="34" t="s">
        <v>184</v>
      </c>
      <c r="B171" s="24" t="s">
        <v>99</v>
      </c>
      <c r="C171" s="18">
        <f>C172</f>
        <v>10925</v>
      </c>
      <c r="D171" s="18">
        <f>D172</f>
        <v>10925</v>
      </c>
      <c r="E171" s="16">
        <f t="shared" si="14"/>
        <v>0</v>
      </c>
      <c r="F171" s="16">
        <f t="shared" si="15"/>
        <v>100</v>
      </c>
    </row>
    <row r="172" spans="1:6" ht="15">
      <c r="A172" s="34" t="s">
        <v>185</v>
      </c>
      <c r="B172" s="32" t="s">
        <v>48</v>
      </c>
      <c r="C172" s="18">
        <f>C174</f>
        <v>10925</v>
      </c>
      <c r="D172" s="18">
        <f>D174</f>
        <v>10925</v>
      </c>
      <c r="E172" s="16">
        <f t="shared" si="14"/>
        <v>0</v>
      </c>
      <c r="F172" s="16">
        <f t="shared" si="15"/>
        <v>100</v>
      </c>
    </row>
    <row r="173" spans="1:6" ht="15">
      <c r="A173" s="23"/>
      <c r="B173" s="24" t="s">
        <v>131</v>
      </c>
      <c r="C173" s="18"/>
      <c r="D173" s="18"/>
      <c r="E173" s="16"/>
      <c r="F173" s="16"/>
    </row>
    <row r="174" spans="1:6" ht="60">
      <c r="A174" s="23"/>
      <c r="B174" s="24" t="s">
        <v>186</v>
      </c>
      <c r="C174" s="18">
        <f>C175+C176+C177</f>
        <v>10925</v>
      </c>
      <c r="D174" s="18">
        <f>D175+D176+D177</f>
        <v>10925</v>
      </c>
      <c r="E174" s="18">
        <f>E175+E176+E177</f>
        <v>0</v>
      </c>
      <c r="F174" s="16">
        <f aca="true" t="shared" si="16" ref="F174:F182">D174/C174*100</f>
        <v>100</v>
      </c>
    </row>
    <row r="175" spans="1:6" ht="45">
      <c r="A175" s="23"/>
      <c r="B175" s="24" t="s">
        <v>187</v>
      </c>
      <c r="C175" s="18">
        <v>9519.9</v>
      </c>
      <c r="D175" s="18">
        <v>9519.9</v>
      </c>
      <c r="E175" s="16">
        <f aca="true" t="shared" si="17" ref="E175:E186">C175-D175</f>
        <v>0</v>
      </c>
      <c r="F175" s="16">
        <f t="shared" si="16"/>
        <v>100</v>
      </c>
    </row>
    <row r="176" spans="1:6" ht="45">
      <c r="A176" s="23"/>
      <c r="B176" s="24" t="s">
        <v>304</v>
      </c>
      <c r="C176" s="18">
        <v>1317.2</v>
      </c>
      <c r="D176" s="18">
        <v>1317.2</v>
      </c>
      <c r="E176" s="16">
        <f t="shared" si="17"/>
        <v>0</v>
      </c>
      <c r="F176" s="16">
        <f t="shared" si="16"/>
        <v>100</v>
      </c>
    </row>
    <row r="177" spans="1:6" ht="60">
      <c r="A177" s="23"/>
      <c r="B177" s="81" t="s">
        <v>227</v>
      </c>
      <c r="C177" s="18">
        <v>87.9</v>
      </c>
      <c r="D177" s="18">
        <v>87.9</v>
      </c>
      <c r="E177" s="16">
        <f t="shared" si="17"/>
        <v>0</v>
      </c>
      <c r="F177" s="16">
        <f t="shared" si="16"/>
        <v>100</v>
      </c>
    </row>
    <row r="178" spans="1:6" ht="14.25">
      <c r="A178" s="21" t="s">
        <v>212</v>
      </c>
      <c r="B178" s="22" t="s">
        <v>213</v>
      </c>
      <c r="C178" s="17">
        <f>C179</f>
        <v>20066.8</v>
      </c>
      <c r="D178" s="17">
        <f>D179</f>
        <v>19882.9</v>
      </c>
      <c r="E178" s="13">
        <f t="shared" si="17"/>
        <v>183.89999999999782</v>
      </c>
      <c r="F178" s="13">
        <f t="shared" si="16"/>
        <v>99.08356090657206</v>
      </c>
    </row>
    <row r="179" spans="1:6" ht="15">
      <c r="A179" s="23" t="s">
        <v>215</v>
      </c>
      <c r="B179" s="24" t="s">
        <v>214</v>
      </c>
      <c r="C179" s="18">
        <f>C180</f>
        <v>20066.8</v>
      </c>
      <c r="D179" s="18">
        <f>D180</f>
        <v>19882.9</v>
      </c>
      <c r="E179" s="18">
        <f>E180</f>
        <v>184.29999999999927</v>
      </c>
      <c r="F179" s="16">
        <f t="shared" si="16"/>
        <v>99.08356090657206</v>
      </c>
    </row>
    <row r="180" spans="1:6" ht="15">
      <c r="A180" s="23" t="s">
        <v>216</v>
      </c>
      <c r="B180" s="24" t="s">
        <v>214</v>
      </c>
      <c r="C180" s="18">
        <f>C182</f>
        <v>20066.8</v>
      </c>
      <c r="D180" s="18">
        <f>D182+D183</f>
        <v>19882.9</v>
      </c>
      <c r="E180" s="18">
        <f>E182</f>
        <v>184.29999999999927</v>
      </c>
      <c r="F180" s="16">
        <f t="shared" si="16"/>
        <v>99.08356090657206</v>
      </c>
    </row>
    <row r="181" spans="1:6" ht="15">
      <c r="A181" s="23"/>
      <c r="B181" s="24" t="s">
        <v>131</v>
      </c>
      <c r="C181" s="18"/>
      <c r="D181" s="18"/>
      <c r="E181" s="18"/>
      <c r="F181" s="16"/>
    </row>
    <row r="182" spans="1:6" ht="45">
      <c r="A182" s="23"/>
      <c r="B182" s="24" t="s">
        <v>228</v>
      </c>
      <c r="C182" s="18">
        <v>20066.8</v>
      </c>
      <c r="D182" s="18">
        <v>19882.5</v>
      </c>
      <c r="E182" s="16">
        <f t="shared" si="17"/>
        <v>184.29999999999927</v>
      </c>
      <c r="F182" s="16">
        <f t="shared" si="16"/>
        <v>99.08156756433513</v>
      </c>
    </row>
    <row r="183" spans="1:6" ht="15">
      <c r="A183" s="23"/>
      <c r="B183" s="24" t="s">
        <v>214</v>
      </c>
      <c r="C183" s="18"/>
      <c r="D183" s="18">
        <v>0.4</v>
      </c>
      <c r="E183" s="16">
        <f t="shared" si="17"/>
        <v>-0.4</v>
      </c>
      <c r="F183" s="16"/>
    </row>
    <row r="184" spans="1:6" ht="42.75">
      <c r="A184" s="46" t="s">
        <v>192</v>
      </c>
      <c r="B184" s="67" t="s">
        <v>193</v>
      </c>
      <c r="C184" s="13">
        <v>0</v>
      </c>
      <c r="D184" s="17">
        <f>D185</f>
        <v>-1987.4</v>
      </c>
      <c r="E184" s="13">
        <f t="shared" si="17"/>
        <v>1987.4</v>
      </c>
      <c r="F184" s="13">
        <v>0</v>
      </c>
    </row>
    <row r="185" spans="1:6" ht="30">
      <c r="A185" s="68" t="s">
        <v>196</v>
      </c>
      <c r="B185" s="69" t="s">
        <v>194</v>
      </c>
      <c r="C185" s="16">
        <v>0</v>
      </c>
      <c r="D185" s="18">
        <f>D186</f>
        <v>-1987.4</v>
      </c>
      <c r="E185" s="16">
        <f t="shared" si="17"/>
        <v>1987.4</v>
      </c>
      <c r="F185" s="16">
        <v>0</v>
      </c>
    </row>
    <row r="186" spans="1:6" ht="45">
      <c r="A186" s="68" t="s">
        <v>197</v>
      </c>
      <c r="B186" s="69" t="s">
        <v>195</v>
      </c>
      <c r="C186" s="16">
        <v>0</v>
      </c>
      <c r="D186" s="18">
        <v>-1987.4</v>
      </c>
      <c r="E186" s="16">
        <f t="shared" si="17"/>
        <v>1987.4</v>
      </c>
      <c r="F186" s="16">
        <v>0</v>
      </c>
    </row>
    <row r="187" spans="1:7" s="15" customFormat="1" ht="15">
      <c r="A187" s="23"/>
      <c r="B187" s="22" t="s">
        <v>89</v>
      </c>
      <c r="C187" s="17">
        <f>C10+C105</f>
        <v>762821.8999999999</v>
      </c>
      <c r="D187" s="17">
        <f>D10+D105</f>
        <v>748360.7999999999</v>
      </c>
      <c r="E187" s="13">
        <f>C187-D187</f>
        <v>14461.099999999977</v>
      </c>
      <c r="F187" s="13">
        <f>D187/C187*100</f>
        <v>98.10426260703842</v>
      </c>
      <c r="G187" s="66"/>
    </row>
    <row r="188" spans="1:7" s="7" customFormat="1" ht="15">
      <c r="A188" s="70"/>
      <c r="B188" s="71"/>
      <c r="C188" s="8"/>
      <c r="D188" s="72"/>
      <c r="E188" s="5"/>
      <c r="F188" s="5"/>
      <c r="G188" s="5"/>
    </row>
    <row r="189" spans="1:7" s="7" customFormat="1" ht="15">
      <c r="A189" s="70"/>
      <c r="B189" s="71"/>
      <c r="C189" s="19"/>
      <c r="D189" s="11"/>
      <c r="E189" s="5"/>
      <c r="F189" s="5"/>
      <c r="G189" s="5"/>
    </row>
    <row r="190" spans="1:7" s="7" customFormat="1" ht="14.25">
      <c r="A190" s="106"/>
      <c r="B190" s="106"/>
      <c r="C190" s="106"/>
      <c r="D190" s="72"/>
      <c r="E190" s="5"/>
      <c r="F190" s="5"/>
      <c r="G190" s="5"/>
    </row>
    <row r="191" spans="1:7" s="7" customFormat="1" ht="15">
      <c r="A191" s="70"/>
      <c r="B191" s="71"/>
      <c r="C191" s="8"/>
      <c r="D191" s="11"/>
      <c r="E191" s="5"/>
      <c r="F191" s="5"/>
      <c r="G191" s="5"/>
    </row>
    <row r="192" spans="1:7" s="7" customFormat="1" ht="15">
      <c r="A192" s="70"/>
      <c r="B192" s="71"/>
      <c r="C192" s="8"/>
      <c r="D192" s="11"/>
      <c r="E192" s="5"/>
      <c r="F192" s="5"/>
      <c r="G192" s="5"/>
    </row>
    <row r="193" spans="1:7" s="7" customFormat="1" ht="14.25">
      <c r="A193" s="73"/>
      <c r="B193" s="71"/>
      <c r="C193" s="8"/>
      <c r="D193" s="11"/>
      <c r="E193" s="5"/>
      <c r="F193" s="5"/>
      <c r="G193" s="5"/>
    </row>
    <row r="194" spans="1:7" s="7" customFormat="1" ht="14.25">
      <c r="A194" s="106"/>
      <c r="B194" s="106"/>
      <c r="C194" s="106"/>
      <c r="D194" s="11"/>
      <c r="E194" s="5"/>
      <c r="F194" s="5"/>
      <c r="G194" s="5"/>
    </row>
    <row r="195" spans="1:7" s="7" customFormat="1" ht="14.25">
      <c r="A195" s="106"/>
      <c r="B195" s="106"/>
      <c r="C195" s="106"/>
      <c r="D195" s="11"/>
      <c r="E195" s="5"/>
      <c r="F195" s="5"/>
      <c r="G195" s="5"/>
    </row>
    <row r="196" spans="1:4" ht="15">
      <c r="A196" s="70"/>
      <c r="B196" s="74"/>
      <c r="C196" s="9"/>
      <c r="D196" s="72"/>
    </row>
    <row r="197" spans="1:3" ht="15">
      <c r="A197" s="70"/>
      <c r="B197" s="74"/>
      <c r="C197" s="9"/>
    </row>
    <row r="198" spans="1:7" s="7" customFormat="1" ht="15">
      <c r="A198" s="70"/>
      <c r="B198" s="74"/>
      <c r="C198" s="9"/>
      <c r="D198" s="11"/>
      <c r="E198" s="5"/>
      <c r="F198" s="5"/>
      <c r="G198" s="5"/>
    </row>
    <row r="199" spans="1:7" s="7" customFormat="1" ht="15">
      <c r="A199" s="70"/>
      <c r="B199" s="74"/>
      <c r="C199" s="9"/>
      <c r="D199" s="11"/>
      <c r="E199" s="5"/>
      <c r="F199" s="5"/>
      <c r="G199" s="5"/>
    </row>
    <row r="200" spans="1:7" s="7" customFormat="1" ht="15">
      <c r="A200" s="70"/>
      <c r="B200" s="74"/>
      <c r="C200" s="9"/>
      <c r="D200" s="11"/>
      <c r="E200" s="5"/>
      <c r="F200" s="5"/>
      <c r="G200" s="5"/>
    </row>
    <row r="201" spans="1:7" s="7" customFormat="1" ht="15">
      <c r="A201" s="70"/>
      <c r="B201" s="74"/>
      <c r="C201" s="9"/>
      <c r="D201" s="11"/>
      <c r="E201" s="5"/>
      <c r="F201" s="5"/>
      <c r="G201" s="5"/>
    </row>
    <row r="202" spans="1:7" s="7" customFormat="1" ht="15">
      <c r="A202" s="70"/>
      <c r="B202" s="74"/>
      <c r="C202" s="9"/>
      <c r="D202" s="11"/>
      <c r="E202" s="5"/>
      <c r="F202" s="5"/>
      <c r="G202" s="5"/>
    </row>
    <row r="203" spans="1:7" s="7" customFormat="1" ht="15">
      <c r="A203" s="70"/>
      <c r="B203" s="74"/>
      <c r="C203" s="9"/>
      <c r="D203" s="11"/>
      <c r="E203" s="5"/>
      <c r="F203" s="5"/>
      <c r="G203" s="5"/>
    </row>
    <row r="204" spans="1:7" s="7" customFormat="1" ht="15">
      <c r="A204" s="70"/>
      <c r="B204" s="74"/>
      <c r="C204" s="9"/>
      <c r="D204" s="11"/>
      <c r="E204" s="5"/>
      <c r="F204" s="5"/>
      <c r="G204" s="5"/>
    </row>
    <row r="205" spans="1:7" s="7" customFormat="1" ht="15">
      <c r="A205" s="70"/>
      <c r="B205" s="74"/>
      <c r="C205" s="9"/>
      <c r="D205" s="11"/>
      <c r="E205" s="5"/>
      <c r="F205" s="5"/>
      <c r="G205" s="5"/>
    </row>
    <row r="206" spans="1:7" s="7" customFormat="1" ht="15">
      <c r="A206" s="70"/>
      <c r="B206" s="74"/>
      <c r="C206" s="9"/>
      <c r="D206" s="11"/>
      <c r="E206" s="5"/>
      <c r="F206" s="5"/>
      <c r="G206" s="5"/>
    </row>
    <row r="207" spans="1:7" s="2" customFormat="1" ht="15">
      <c r="A207" s="70"/>
      <c r="B207" s="74"/>
      <c r="C207" s="9"/>
      <c r="D207" s="11"/>
      <c r="E207" s="5"/>
      <c r="F207" s="5"/>
      <c r="G207" s="5"/>
    </row>
    <row r="208" spans="1:7" s="2" customFormat="1" ht="15">
      <c r="A208" s="70"/>
      <c r="B208" s="74"/>
      <c r="C208" s="9"/>
      <c r="D208" s="11"/>
      <c r="E208" s="5"/>
      <c r="F208" s="5"/>
      <c r="G208" s="5"/>
    </row>
    <row r="209" spans="1:3" ht="15">
      <c r="A209" s="70"/>
      <c r="B209" s="74"/>
      <c r="C209" s="9"/>
    </row>
    <row r="210" spans="1:3" ht="15">
      <c r="A210" s="70"/>
      <c r="B210" s="74"/>
      <c r="C210" s="9"/>
    </row>
    <row r="211" spans="1:3" ht="15">
      <c r="A211" s="70"/>
      <c r="B211" s="74"/>
      <c r="C211" s="9"/>
    </row>
    <row r="212" spans="1:3" ht="15">
      <c r="A212" s="70"/>
      <c r="B212" s="74"/>
      <c r="C212" s="9"/>
    </row>
    <row r="213" spans="1:3" ht="15">
      <c r="A213" s="70"/>
      <c r="B213" s="74"/>
      <c r="C213" s="9"/>
    </row>
    <row r="214" spans="1:3" ht="15">
      <c r="A214" s="70"/>
      <c r="B214" s="74"/>
      <c r="C214" s="9"/>
    </row>
    <row r="215" spans="1:3" ht="15">
      <c r="A215" s="70"/>
      <c r="B215" s="74"/>
      <c r="C215" s="9"/>
    </row>
    <row r="216" spans="1:3" ht="15">
      <c r="A216" s="70"/>
      <c r="B216" s="74"/>
      <c r="C216" s="9"/>
    </row>
    <row r="217" spans="1:3" ht="15">
      <c r="A217" s="70"/>
      <c r="B217" s="74"/>
      <c r="C217" s="9"/>
    </row>
    <row r="218" spans="1:3" ht="15">
      <c r="A218" s="70"/>
      <c r="B218" s="74"/>
      <c r="C218" s="9"/>
    </row>
    <row r="219" spans="1:3" ht="15">
      <c r="A219" s="70"/>
      <c r="B219" s="74"/>
      <c r="C219" s="9"/>
    </row>
    <row r="220" spans="1:3" ht="15">
      <c r="A220" s="70"/>
      <c r="B220" s="75"/>
      <c r="C220" s="10"/>
    </row>
    <row r="221" spans="1:3" ht="15">
      <c r="A221" s="70"/>
      <c r="B221" s="75"/>
      <c r="C221" s="10"/>
    </row>
    <row r="222" spans="1:3" ht="15">
      <c r="A222" s="70"/>
      <c r="B222" s="75"/>
      <c r="C222" s="10"/>
    </row>
    <row r="223" spans="1:3" ht="15">
      <c r="A223" s="70"/>
      <c r="B223" s="75"/>
      <c r="C223" s="10"/>
    </row>
    <row r="224" spans="1:3" ht="15">
      <c r="A224" s="70"/>
      <c r="B224" s="75"/>
      <c r="C224" s="10"/>
    </row>
    <row r="225" spans="1:3" ht="15">
      <c r="A225" s="70"/>
      <c r="B225" s="75"/>
      <c r="C225" s="10"/>
    </row>
    <row r="226" spans="1:3" ht="15">
      <c r="A226" s="70"/>
      <c r="B226" s="75"/>
      <c r="C226" s="10"/>
    </row>
    <row r="227" spans="1:3" ht="15">
      <c r="A227" s="70"/>
      <c r="B227" s="75"/>
      <c r="C227" s="10"/>
    </row>
    <row r="228" spans="1:3" ht="15">
      <c r="A228" s="70"/>
      <c r="B228" s="75"/>
      <c r="C228" s="10"/>
    </row>
    <row r="229" spans="1:3" ht="15">
      <c r="A229" s="70"/>
      <c r="B229" s="75"/>
      <c r="C229" s="10"/>
    </row>
    <row r="230" spans="1:3" ht="15">
      <c r="A230" s="70"/>
      <c r="B230" s="75"/>
      <c r="C230" s="10"/>
    </row>
    <row r="231" spans="1:3" ht="15">
      <c r="A231" s="70"/>
      <c r="B231" s="75"/>
      <c r="C231" s="10"/>
    </row>
    <row r="232" spans="1:3" ht="15">
      <c r="A232" s="70"/>
      <c r="B232" s="75"/>
      <c r="C232" s="10"/>
    </row>
    <row r="233" spans="1:3" ht="15">
      <c r="A233" s="70"/>
      <c r="B233" s="75"/>
      <c r="C233" s="10"/>
    </row>
    <row r="234" spans="1:3" ht="15">
      <c r="A234" s="70"/>
      <c r="B234" s="75"/>
      <c r="C234" s="10"/>
    </row>
    <row r="235" spans="1:3" ht="15">
      <c r="A235" s="70"/>
      <c r="B235" s="75"/>
      <c r="C235" s="10"/>
    </row>
    <row r="236" spans="1:3" ht="15">
      <c r="A236" s="70"/>
      <c r="B236" s="75"/>
      <c r="C236" s="10"/>
    </row>
    <row r="237" spans="1:3" ht="15">
      <c r="A237" s="70"/>
      <c r="B237" s="75"/>
      <c r="C237" s="10"/>
    </row>
    <row r="238" spans="1:3" ht="15">
      <c r="A238" s="70"/>
      <c r="B238" s="75"/>
      <c r="C238" s="10"/>
    </row>
    <row r="239" spans="1:3" ht="15">
      <c r="A239" s="70"/>
      <c r="B239" s="75"/>
      <c r="C239" s="10"/>
    </row>
    <row r="240" spans="1:3" ht="15">
      <c r="A240" s="70"/>
      <c r="B240" s="75"/>
      <c r="C240" s="10"/>
    </row>
    <row r="241" spans="1:3" ht="15">
      <c r="A241" s="70"/>
      <c r="B241" s="75"/>
      <c r="C241" s="10"/>
    </row>
    <row r="242" spans="1:3" ht="15">
      <c r="A242" s="70"/>
      <c r="B242" s="75"/>
      <c r="C242" s="10"/>
    </row>
    <row r="243" spans="1:3" ht="15">
      <c r="A243" s="70"/>
      <c r="B243" s="75"/>
      <c r="C243" s="10"/>
    </row>
    <row r="244" spans="1:3" ht="15">
      <c r="A244" s="70"/>
      <c r="B244" s="75"/>
      <c r="C244" s="10"/>
    </row>
    <row r="245" spans="1:3" ht="15">
      <c r="A245" s="70"/>
      <c r="B245" s="75"/>
      <c r="C245" s="10"/>
    </row>
    <row r="246" spans="1:3" ht="15">
      <c r="A246" s="70"/>
      <c r="B246" s="75"/>
      <c r="C246" s="10"/>
    </row>
    <row r="247" spans="1:3" ht="15">
      <c r="A247" s="70"/>
      <c r="B247" s="75"/>
      <c r="C247" s="10"/>
    </row>
    <row r="248" spans="1:3" ht="15">
      <c r="A248" s="70"/>
      <c r="B248" s="75"/>
      <c r="C248" s="10"/>
    </row>
    <row r="249" spans="1:3" ht="15">
      <c r="A249" s="70"/>
      <c r="B249" s="75"/>
      <c r="C249" s="10"/>
    </row>
  </sheetData>
  <sheetProtection/>
  <mergeCells count="8">
    <mergeCell ref="A6:F6"/>
    <mergeCell ref="A194:C194"/>
    <mergeCell ref="A195:C195"/>
    <mergeCell ref="A190:C190"/>
    <mergeCell ref="A1:F1"/>
    <mergeCell ref="A2:F2"/>
    <mergeCell ref="A3:F3"/>
    <mergeCell ref="B4:F4"/>
  </mergeCells>
  <hyperlinks>
    <hyperlink ref="B14" r:id="rId1" display="garantf1://10800200.227/"/>
    <hyperlink ref="B15" r:id="rId2" display="garantf1://10800200.228/"/>
    <hyperlink ref="B16" r:id="rId3" display="garantf1://10800200.22701/"/>
    <hyperlink ref="B90" r:id="rId4" display="garantf1://12030951.0/"/>
    <hyperlink ref="B96" r:id="rId5" display="garantf1://10007800.3/"/>
    <hyperlink ref="B107" r:id="rId6" display="garantf1://12047594.2/"/>
  </hyperlinks>
  <printOptions/>
  <pageMargins left="0.5118110236220472" right="0.3937007874015748" top="0.5511811023622047" bottom="0.5511811023622047" header="0.31496062992125984" footer="0.31496062992125984"/>
  <pageSetup fitToHeight="4" horizontalDpi="600" verticalDpi="600" orientation="portrait" paperSize="9" scale="59" r:id="rId7"/>
  <rowBreaks count="1" manualBreakCount="1"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2020-06-28T23:26:06Z</cp:lastPrinted>
  <dcterms:created xsi:type="dcterms:W3CDTF">2004-12-28T06:12:23Z</dcterms:created>
  <dcterms:modified xsi:type="dcterms:W3CDTF">2020-06-29T22:06:02Z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