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1"/>
  </bookViews>
  <sheets>
    <sheet name="Прил.№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<sst xmlns="http://schemas.openxmlformats.org/spreadsheetml/2006/main" count="308" uniqueCount="301">
  <si>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</si>
  <si>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</si>
  <si>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</si>
  <si>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</si>
  <si>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</si>
  <si>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2 02 03000 00 0000 151</t>
  </si>
  <si>
    <t xml:space="preserve">2 02 03003 00 0000 151 </t>
  </si>
  <si>
    <t>2 02 03024 00 0000 151</t>
  </si>
  <si>
    <t>Иные межбюджетные трансферты</t>
  </si>
  <si>
    <t>2 02 02999 00 0000 151</t>
  </si>
  <si>
    <t>НАЛОГОВЫЕ И НЕНАЛОГОВЫЕ ДОХОДЫ</t>
  </si>
  <si>
    <t>ГОСУДАРСТВЕННАЯ ПОШЛИНА</t>
  </si>
  <si>
    <t>Дотации бюджетам на поддержку мер по обеспечению сбалансированности бюджетов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</si>
  <si>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</si>
  <si>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</si>
  <si>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</si>
  <si>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</si>
  <si>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</si>
  <si>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</si>
  <si>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</si>
  <si>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</si>
  <si>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</si>
  <si>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</si>
  <si>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</si>
  <si>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</si>
  <si>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</si>
  <si>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</si>
  <si>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</si>
  <si>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</si>
  <si>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</si>
  <si>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</si>
  <si>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</si>
  <si>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 xml:space="preserve">2 02 04000 00 0000 151 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</si>
  <si>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</si>
  <si>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</si>
  <si>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</si>
  <si>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</si>
  <si>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>2 02 01001 00 0000 151</t>
  </si>
  <si>
    <t>2 02 01003 00 0000 151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</si>
  <si>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</si>
  <si>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</si>
  <si>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</si>
  <si>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</si>
  <si>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</si>
  <si>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</si>
  <si>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</si>
  <si>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</si>
  <si>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2 02 01000 00 0000 151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</si>
  <si>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</si>
  <si>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</si>
  <si>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</si>
  <si>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</si>
  <si>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</si>
  <si>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2 02 02000 00 0000 151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</si>
  <si>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</si>
  <si>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</si>
  <si>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</si>
  <si>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</si>
  <si>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</si>
  <si>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</si>
  <si>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</si>
  <si>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</si>
  <si>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</si>
  <si>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</si>
  <si>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2 02 04999 00 0000 151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</si>
  <si>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</si>
  <si>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</si>
  <si>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</si>
  <si>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</si>
  <si>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</si>
  <si>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</si>
  <si>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</si>
  <si>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</si>
  <si>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</si>
  <si>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</si>
  <si>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</si>
  <si>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</si>
  <si>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</si>
  <si>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</si>
  <si>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</si>
  <si>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</si>
  <si>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</si>
  <si>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</si>
  <si>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</si>
  <si>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</si>
  <si>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</si>
  <si>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</si>
  <si>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</si>
  <si>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</si>
  <si>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</si>
  <si>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</si>
  <si>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</si>
  <si>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</si>
  <si>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</si>
  <si>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</si>
  <si>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</si>
  <si>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</si>
  <si>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</si>
  <si>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</si>
  <si>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</si>
  <si>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</si>
  <si>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1 01 02040 01 0000 110</t>
  </si>
  <si>
    <t>тыс.руб.</t>
  </si>
  <si>
    <t>Земельный налог с организаций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</si>
  <si>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</si>
  <si>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</si>
  <si>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1 05 04000 02 0000 110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</si>
  <si>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</si>
  <si>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</si>
  <si>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</si>
  <si>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</si>
  <si>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1 05 03000 01 0000 110</t>
  </si>
  <si>
    <t>Единый сельскохозяйственный налог</t>
  </si>
  <si>
    <t>1 05 03010 01 0000 110</t>
  </si>
  <si>
    <t>1 13 02990 00 0000 130</t>
  </si>
  <si>
    <t>Прочие доходы от компенсации затрат государства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</si>
  <si>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</si>
  <si>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</si>
  <si>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1 16 25050 01 0000 140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</si>
  <si>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</si>
  <si>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</si>
  <si>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1 17 00000 00 0000 000</t>
  </si>
  <si>
    <t>ПРОЧИЕ НЕНАЛОГОВЫЕ ДОХОДЫ</t>
  </si>
  <si>
    <t>1 17 05000 00 0000 180</t>
  </si>
  <si>
    <t>Прочие неналоговые доходы</t>
  </si>
  <si>
    <t>к решению Собрания представителей Сусуманского городского округа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</si>
  <si>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</si>
  <si>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2 19 00000 00 0000 000</t>
  </si>
  <si>
    <t>Отклонение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</si>
  <si>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</si>
  <si>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</si>
  <si>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</si>
  <si>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</si>
  <si>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</si>
  <si>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</si>
  <si>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</si>
  <si>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</si>
  <si>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</si>
  <si>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</si>
  <si>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1 06 06030 00 0000 110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</si>
  <si>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</si>
  <si>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</si>
  <si>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</si>
  <si>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</si>
  <si>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</si>
  <si>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</si>
  <si>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</si>
  <si>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</si>
  <si>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 автономных учреждений)</t>
  </si>
  <si>
    <t>1 11 05034 04 0000 120</t>
  </si>
  <si>
    <t>Доходы от сдачи в аренду имущества, находящегося в оперативном управлении городских округов и созданных ими учреждений ( 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</si>
  <si>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</si>
  <si>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</si>
  <si>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</si>
  <si>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</si>
  <si>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1 13 02994 04 0000 130</t>
  </si>
  <si>
    <t>Прочие доходы от компенсации затрат бюджетов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</si>
  <si>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</si>
  <si>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</si>
  <si>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</si>
  <si>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</si>
  <si>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</si>
  <si>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</si>
  <si>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</si>
  <si>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</si>
  <si>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</si>
  <si>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</si>
  <si>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</si>
  <si>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 штрафы) за нарушение законодательства в области охраны окружающей среды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</si>
  <si>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</si>
  <si>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</si>
  <si>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</si>
  <si>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</si>
  <si>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</si>
  <si>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</si>
  <si>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</si>
  <si>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</si>
  <si>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</si>
  <si>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</si>
  <si>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</si>
  <si>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</si>
  <si>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</si>
  <si>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1 17 05040 04 0000 180</t>
  </si>
  <si>
    <t xml:space="preserve">Прочие неналоговые доходы бюджетов городских округов </t>
  </si>
  <si>
    <t>Дотации бюджетам бюджетной системы Российской Федерации</t>
  </si>
  <si>
    <t>2 02 01001 04 0000 151</t>
  </si>
  <si>
    <t>Дотации бюджетам городских округов на выравнивание бюджетной обеспеченности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</si>
  <si>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2016 год</t>
  </si>
  <si>
    <t>Дотации бюджетам на выравнивание бюджетной обеспеченности поселений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</si>
  <si>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</si>
  <si>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</si>
  <si>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                                                                ( межбюджетные субсидии)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</si>
  <si>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</si>
  <si>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</si>
  <si>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</si>
  <si>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</si>
  <si>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2016 год </t>
  </si>
  <si>
    <t>2 02 02999 04 0000 151</t>
  </si>
  <si>
    <t>Прочие субсидии бюджетам городских округов</t>
  </si>
  <si>
    <t>Субсидии на выравнивание бюджетной обеспеченности  городских округов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2016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</si>
  <si>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 на 2016 год</t>
  </si>
  <si>
    <t>Субсидии бюджетам городских округов на укрепление материально-технической базы организаций 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 "Развитие образования в Магаданской области на 2014-2020 годы" на 2016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</si>
  <si>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2016 год
</t>
  </si>
  <si>
    <t>Субсидии бюджетам городских округов на организацию повышения квалификации лиц, замещающих муниципальные должности в Магаданской области  по  подпрограмме  "Повышение квалификации лиц, замещающих муниципальные должности  в Магаданской области " на 2014-2016 годы"   государственной  программы  Магаданской области "Развитие системы государственного и муниципального управления в Магаданской области " на 2014-2016 годы" на 2016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</si>
  <si>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</si>
  <si>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Субсидии бюджетам городских округов на повышение уровня антитеррористической защищенности образовательных организаций в рамках подпрограммы "Безопасность образовательных организаций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</si>
  <si>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Субсидий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 подпрограммы 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</si>
  <si>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2016 год</t>
  </si>
  <si>
    <t>Субсидии бюджетам городских округов на реализацию подпрограммы «Развитие водохозяйственного комплекса Магаданской области» на 2014-2020 годы» государственной программы Магаданской области «Природные ресурсы и экология Магаданской области» на 2014-2020 годы» на 2016 год</t>
  </si>
  <si>
    <t xml:space="preserve">Субсидии бюджетам городских округов на осуществление мероприятий по реконструкции и капитальному ремонту дошкольных и других образовательных организаций в рамках реализации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  на 2014-2020 годы» на 2016 год </t>
  </si>
  <si>
    <t xml:space="preserve"> Субсидии бюджетам городских округов на реализацию подпрограммы «Оказание содействия муниципальным образованиям Магаданской области в проведении
мероприятий по благоустройству территорий муниципальных образований на 2014-2020 годы» в рамках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 на 2014-2020 годы»
на 2016 год</t>
  </si>
  <si>
    <t xml:space="preserve"> 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«Развитие общего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2016 год </t>
  </si>
  <si>
    <t xml:space="preserve">Субсидии бюджетам городских округов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на 2016 год </t>
  </si>
  <si>
    <t>Субсидии бюджетам городских округов на осуществление
мероприятий по подготовке к осенне-зимнему отопительному периоду 2016-
2017 годов в рамках подпрограммы «Развитие и модернизация коммунальной
инфраструктуры на территории Магаданской области» государственной
программы Магаданской области «Содействие муниципальным образованиям
Магаданской области в реализации муниципальных программ комплексного
развития коммунальной инфраструктуры» на 2014-2020 годы» на 2016 год</t>
  </si>
  <si>
    <t>Субсидии бюджетам городских округов на организацию и
проведение областных универсальных совместных ярмарок в рамках
подпрограммы «Развитие торговли на территории Магаданской области» на
2016-2020 годы» государственной программы Магаданской области «Развитие
сельского хозяйства Магаданской области на 2014-2020 годы» на 2016 год</t>
  </si>
  <si>
    <t xml:space="preserve">Субсидии бюджетам городских округов на реализацию подпрограммы "Формирование и развитие инфраструктуры молодежной политики" на 2014-2020 годы" государственной программы Магаданской области "Молодежь Магаданской области на 2014-2020 годы"  </t>
  </si>
  <si>
    <t>Субсидии бюджетам городских округов на обеспечение мероприятий по переселению граждан из аварийного жилищного фонда в рамках государственной программы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 - Фонда содействия реформированию жилищное-коммунального хозяйства" на 2016 год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</si>
  <si>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</si>
  <si>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</si>
  <si>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</si>
  <si>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</si>
  <si>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 на осуществление полномочий по государственной регистрации актов гражданского состояния на 2016 год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</si>
  <si>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</si>
  <si>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</si>
  <si>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</si>
  <si>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</si>
  <si>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</si>
  <si>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</si>
  <si>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первичному воинскому учету на территориях, где отсутствуют военные комиссариаты, на 2016 год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</si>
  <si>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</si>
  <si>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</si>
  <si>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</si>
  <si>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реализацию  Закона Магаданской области от 28 декабря 2009 г.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</si>
  <si>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</si>
  <si>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</si>
  <si>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</si>
  <si>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2016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</si>
  <si>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подпрограммы "Создание условий для реализации государственной программы" на 2014-2018 годы" государственной программы Магаданской области "Развитие социальной защиты населения Магаданской области" на 2014-2018 годы"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</si>
  <si>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2016-2017 годы" на 2016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</si>
  <si>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</si>
  <si>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</si>
  <si>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 xml:space="preserve">2 02 03121 00 0000 151 </t>
  </si>
  <si>
    <t>Субвенции бюджетам на проведение Всероссийской сельскохозяйственной переписи</t>
  </si>
  <si>
    <t xml:space="preserve">2 02 03121 04 0000 151 </t>
  </si>
  <si>
    <t>Субвенции бюджетам городских округов на проведение Всероссийской сельскохозяйственной переписи , в том числе:</t>
  </si>
  <si>
    <t>Субвенций бюджетам городских округов на осуществление полномочий по подготовке  проведения статистических переписей на 2016 год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</si>
  <si>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</si>
  <si>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образований, в том числе: </t>
  </si>
  <si>
    <t>Иные межбюджетные трансферты бюджетам городских округов на комплектование книжных фондов библиотек муниципальных образований Магаданской области в рамках подпрограммы "Развитие библиотечного дела Магаданской области" на 2014-2020 годы" государственной программы Магаданской области "Развитие культуры и туризма в Магаданской области" на 2014-2020 годы" на 2016 год</t>
  </si>
  <si>
    <t>2 02 04999 04 0000 151</t>
  </si>
  <si>
    <t>Прочие межбюджетные трансферты, передаваемые бюджетам городских округов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</si>
  <si>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2016 год, в том числе: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</si>
  <si>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</si>
  <si>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 xml:space="preserve">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
</t>
  </si>
  <si>
    <t xml:space="preserve">иные межбюджетные трансферты бюджетам городских округов на благоустройство их территории на 2016 год </t>
  </si>
  <si>
    <t>Иные межбюджетные трансферты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реализации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2016 год</t>
  </si>
  <si>
    <t>Возврат остатков субсидий, субвенций и иных межбюджетных трансфертов, имеющих целевое назначение, прошлых лет</t>
  </si>
  <si>
    <t>2 19 04 000 04 0000 151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</si>
  <si>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</si>
  <si>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Бюджет на 2016 год</t>
  </si>
  <si>
    <t>Исполнение бюджета за 2016 год</t>
  </si>
  <si>
    <t>% исполнения</t>
  </si>
  <si>
    <t xml:space="preserve"> Земельный налог с физических лиц,   обладающих земельным участком, расположенным в границах городских округов</t>
  </si>
  <si>
    <t>Субсидий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и среднего предпринимательства в
Магаданской области» на 2014-2020 годы» государственной программы
Магаданской области «Экономическое развитие и инновационная экономика
Магаданской области» на 2014-2020 годы» на 2016 год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</si>
  <si>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</si>
  <si>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1 0 102030 01 0000 110</t>
  </si>
  <si>
    <t>1 03 02260 01 0000 110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</si>
  <si>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</si>
  <si>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</si>
  <si>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</si>
  <si>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</si>
  <si>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</si>
  <si>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</si>
  <si>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</si>
  <si>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</si>
  <si>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</si>
  <si>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</si>
  <si>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</si>
  <si>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</si>
  <si>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</si>
  <si>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</si>
  <si>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</si>
  <si>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</si>
  <si>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</si>
  <si>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</si>
  <si>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</si>
  <si>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1 17 01000 00 0000 180</t>
  </si>
  <si>
    <t xml:space="preserve">  1 17 01040 04 0000 180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</si>
  <si>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</si>
  <si>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</si>
  <si>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Налог на имущество предприятий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</si>
  <si>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</si>
  <si>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</si>
  <si>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1 09 00000 00 0000 000</t>
  </si>
  <si>
    <t xml:space="preserve"> 1 09 04000 00 0000 110</t>
  </si>
  <si>
    <t xml:space="preserve"> 1 09 04010 02 0000 110</t>
  </si>
  <si>
    <t xml:space="preserve"> 1 09 04050 00 0000 110</t>
  </si>
  <si>
    <t xml:space="preserve"> 1 09 04052 04 0000 110</t>
  </si>
  <si>
    <t>"Об исполнении бюджета муниципального образования "Сусуманский городской округ" за 2016 год"</t>
  </si>
  <si>
    <t xml:space="preserve">от    .05.2017 г. № </t>
  </si>
  <si>
    <t>Исполнение доходов  бюджета муниципального образования "Сусуманский городской округ"  по кодам  классификации  доходов бюджетов                    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</si>
</sst>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color indexed="8"/>
      <name val="Times New Roman Cyr"/>
      <family val="0"/>
    </font>
    <font>
      <b/>
      <sz val="10"/>
      <name val="Arial Cyr"/>
      <family val="0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177" fontId="7" fillId="32" borderId="12" xfId="0" applyNumberFormat="1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177" fontId="4" fillId="32" borderId="12" xfId="0" applyNumberFormat="1" applyFont="1" applyFill="1" applyBorder="1" applyAlignment="1">
      <alignment horizontal="right" vertical="center" wrapText="1"/>
    </xf>
    <xf numFmtId="0" fontId="4" fillId="32" borderId="12" xfId="0" applyFont="1" applyFill="1" applyBorder="1" applyAlignment="1">
      <alignment wrapText="1"/>
    </xf>
    <xf numFmtId="0" fontId="4" fillId="32" borderId="12" xfId="44" applyFont="1" applyFill="1" applyBorder="1" applyAlignment="1" applyProtection="1">
      <alignment wrapText="1"/>
      <protection/>
    </xf>
    <xf numFmtId="1" fontId="7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vertical="justify" wrapText="1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4" fillId="32" borderId="12" xfId="44" applyFont="1" applyFill="1" applyBorder="1" applyAlignment="1" applyProtection="1">
      <alignment vertical="center" wrapText="1"/>
      <protection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/>
    </xf>
    <xf numFmtId="43" fontId="4" fillId="0" borderId="13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7" fillId="32" borderId="12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justify" vertical="top" wrapText="1"/>
    </xf>
    <xf numFmtId="0" fontId="4" fillId="32" borderId="14" xfId="0" applyNumberFormat="1" applyFont="1" applyFill="1" applyBorder="1" applyAlignment="1">
      <alignment wrapText="1"/>
    </xf>
    <xf numFmtId="0" fontId="9" fillId="32" borderId="12" xfId="0" applyFont="1" applyFill="1" applyBorder="1" applyAlignment="1">
      <alignment horizontal="center" vertical="center"/>
    </xf>
    <xf numFmtId="177" fontId="4" fillId="32" borderId="12" xfId="0" applyNumberFormat="1" applyFont="1" applyFill="1" applyBorder="1" applyAlignment="1">
      <alignment horizontal="right" vertical="center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wrapText="1"/>
    </xf>
    <xf numFmtId="0" fontId="11" fillId="32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32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79" fontId="4" fillId="32" borderId="12" xfId="65" applyNumberFormat="1" applyFont="1" applyFill="1" applyBorder="1" applyAlignment="1">
      <alignment horizontal="right" vertical="center" wrapText="1"/>
    </xf>
    <xf numFmtId="0" fontId="4" fillId="32" borderId="12" xfId="0" applyNumberFormat="1" applyFont="1" applyFill="1" applyBorder="1" applyAlignment="1">
      <alignment vertical="top" wrapText="1"/>
    </xf>
    <xf numFmtId="43" fontId="4" fillId="32" borderId="12" xfId="65" applyFont="1" applyFill="1" applyBorder="1" applyAlignment="1">
      <alignment horizontal="right" vertical="center" wrapText="1"/>
    </xf>
    <xf numFmtId="43" fontId="7" fillId="32" borderId="12" xfId="65" applyFont="1" applyFill="1" applyBorder="1" applyAlignment="1">
      <alignment horizontal="right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3" fontId="4" fillId="32" borderId="13" xfId="65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51" fillId="0" borderId="1" xfId="33" applyNumberFormat="1" applyFont="1" applyAlignment="1" applyProtection="1">
      <alignment wrapText="1"/>
      <protection/>
    </xf>
    <xf numFmtId="49" fontId="51" fillId="0" borderId="2" xfId="34" applyNumberFormat="1" applyFont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4" fillId="0" borderId="12" xfId="44" applyFont="1" applyFill="1" applyBorder="1" applyAlignment="1" applyProtection="1">
      <alignment wrapText="1"/>
      <protection/>
    </xf>
    <xf numFmtId="0" fontId="4" fillId="0" borderId="12" xfId="0" applyFont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52" fillId="0" borderId="15" xfId="34" applyNumberFormat="1" applyFont="1" applyBorder="1" applyProtection="1">
      <alignment horizontal="center"/>
      <protection/>
    </xf>
    <xf numFmtId="49" fontId="51" fillId="0" borderId="15" xfId="34" applyNumberFormat="1" applyFont="1" applyBorder="1" applyProtection="1">
      <alignment horizontal="center"/>
      <protection/>
    </xf>
    <xf numFmtId="0" fontId="52" fillId="0" borderId="12" xfId="33" applyNumberFormat="1" applyFont="1" applyBorder="1" applyAlignment="1" applyProtection="1">
      <alignment wrapText="1"/>
      <protection/>
    </xf>
    <xf numFmtId="0" fontId="51" fillId="0" borderId="12" xfId="33" applyNumberFormat="1" applyFont="1" applyBorder="1" applyAlignment="1" applyProtection="1">
      <alignment wrapText="1"/>
      <protection/>
    </xf>
    <xf numFmtId="179" fontId="7" fillId="0" borderId="12" xfId="63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/>
    </xf>
    <xf numFmtId="179" fontId="4" fillId="0" borderId="12" xfId="63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/>
    </xf>
    <xf numFmtId="177" fontId="4" fillId="32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701/" TargetMode="External" /><Relationship Id="rId3" Type="http://schemas.openxmlformats.org/officeDocument/2006/relationships/hyperlink" Target="garantf1://12030951.0/" TargetMode="External" /><Relationship Id="rId4" Type="http://schemas.openxmlformats.org/officeDocument/2006/relationships/hyperlink" Target="garantf1://10007800.3/" TargetMode="External" /><Relationship Id="rId5" Type="http://schemas.openxmlformats.org/officeDocument/2006/relationships/hyperlink" Target="garantf1://12025267.150/" TargetMode="External" /><Relationship Id="rId6" Type="http://schemas.openxmlformats.org/officeDocument/2006/relationships/hyperlink" Target="garantf1://12024624.2/" TargetMode="External" /><Relationship Id="rId7" Type="http://schemas.openxmlformats.org/officeDocument/2006/relationships/hyperlink" Target="garantf1://70253464.2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1">
      <pane xSplit="2" ySplit="9" topLeftCell="C15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81" sqref="H81"/>
    </sheetView>
  </sheetViews>
  <sheetFormatPr defaultColWidth="9.00390625" defaultRowHeight="12.75"/>
  <cols>
    <col min="1" max="1" width="22.625" style="74" customWidth="1"/>
    <col min="2" max="2" width="74.25390625" style="74" customWidth="1"/>
    <col min="3" max="3" width="10.625" style="83" customWidth="1"/>
    <col min="4" max="4" width="9.75390625" style="74" customWidth="1"/>
    <col min="5" max="5" width="9.125" style="74" customWidth="1"/>
    <col min="6" max="6" width="9.375" style="74" customWidth="1"/>
    <col min="7" max="16384" width="9.125" style="74" customWidth="1"/>
  </cols>
  <sheetData>
    <row r="1" spans="1:6" ht="13.5" customHeight="1">
      <c r="A1" s="103" t="s">
        <v>95</v>
      </c>
      <c r="B1" s="103"/>
      <c r="C1" s="103"/>
      <c r="D1" s="103"/>
      <c r="E1" s="103"/>
      <c r="F1" s="103"/>
    </row>
    <row r="2" spans="1:6" ht="13.5" customHeight="1">
      <c r="A2" s="103" t="s">
        <v>125</v>
      </c>
      <c r="B2" s="103"/>
      <c r="C2" s="103"/>
      <c r="D2" s="103"/>
      <c r="E2" s="103"/>
      <c r="F2" s="103"/>
    </row>
    <row r="3" spans="1:6" ht="13.5" customHeight="1">
      <c r="A3" s="8"/>
      <c r="B3" s="106" t="s">
        <v>298</v>
      </c>
      <c r="C3" s="106"/>
      <c r="D3" s="106"/>
      <c r="E3" s="106"/>
      <c r="F3" s="106"/>
    </row>
    <row r="4" spans="1:6" ht="13.5" customHeight="1">
      <c r="A4" s="104" t="s">
        <v>299</v>
      </c>
      <c r="B4" s="104"/>
      <c r="C4" s="104"/>
      <c r="D4" s="104"/>
      <c r="E4" s="104"/>
      <c r="F4" s="104"/>
    </row>
    <row r="5" spans="1:6" ht="13.5" customHeight="1">
      <c r="A5" s="9"/>
      <c r="B5" s="9"/>
      <c r="C5" s="9"/>
      <c r="D5" s="9"/>
      <c r="E5" s="9"/>
      <c r="F5" s="9"/>
    </row>
    <row r="6" spans="1:6" ht="32.25" customHeight="1">
      <c r="A6" s="105" t="s">
        <v>300</v>
      </c>
      <c r="B6" s="105"/>
      <c r="C6" s="105"/>
      <c r="D6" s="105"/>
      <c r="E6" s="105"/>
      <c r="F6" s="105"/>
    </row>
    <row r="7" spans="1:6" ht="12.75">
      <c r="A7" s="1"/>
      <c r="B7" s="2"/>
      <c r="C7" s="3"/>
      <c r="D7" s="4"/>
      <c r="E7" s="4"/>
      <c r="F7" s="3" t="s">
        <v>102</v>
      </c>
    </row>
    <row r="8" spans="1:6" ht="69.75" customHeight="1">
      <c r="A8" s="75" t="s">
        <v>14</v>
      </c>
      <c r="B8" s="76" t="s">
        <v>15</v>
      </c>
      <c r="C8" s="76" t="s">
        <v>259</v>
      </c>
      <c r="D8" s="5" t="s">
        <v>260</v>
      </c>
      <c r="E8" s="77" t="s">
        <v>128</v>
      </c>
      <c r="F8" s="6" t="s">
        <v>261</v>
      </c>
    </row>
    <row r="9" spans="1:6" ht="14.25" customHeight="1">
      <c r="A9" s="10">
        <v>1</v>
      </c>
      <c r="B9" s="11">
        <v>2</v>
      </c>
      <c r="C9" s="11">
        <v>3</v>
      </c>
      <c r="D9" s="7">
        <v>4</v>
      </c>
      <c r="E9" s="7">
        <v>5</v>
      </c>
      <c r="F9" s="7">
        <v>6</v>
      </c>
    </row>
    <row r="10" spans="1:7" ht="14.25" customHeight="1">
      <c r="A10" s="12" t="s">
        <v>16</v>
      </c>
      <c r="B10" s="13" t="s">
        <v>10</v>
      </c>
      <c r="C10" s="14">
        <f>C11+C17+C23+C30+C38+C48+C56+C62+C66+C76+C98</f>
        <v>214094.3</v>
      </c>
      <c r="D10" s="14">
        <f>D11+D17+D23+D30+D38+D43+D48+D56+D62+D66+D76+D98</f>
        <v>219070.8</v>
      </c>
      <c r="E10" s="98">
        <f>C10-D10</f>
        <v>-4976.5</v>
      </c>
      <c r="F10" s="99">
        <f>D10/C10*100</f>
        <v>102.32444301412976</v>
      </c>
      <c r="G10" s="90"/>
    </row>
    <row r="11" spans="1:6" ht="14.25" customHeight="1">
      <c r="A11" s="12" t="s">
        <v>17</v>
      </c>
      <c r="B11" s="13" t="s">
        <v>18</v>
      </c>
      <c r="C11" s="14">
        <f>C12</f>
        <v>156133.7</v>
      </c>
      <c r="D11" s="14">
        <f>D12</f>
        <v>160803.9</v>
      </c>
      <c r="E11" s="98">
        <f aca="true" t="shared" si="0" ref="E11:E74">C11-D11</f>
        <v>-4670.1999999999825</v>
      </c>
      <c r="F11" s="99">
        <f>D11/C11*100</f>
        <v>102.99115437602515</v>
      </c>
    </row>
    <row r="12" spans="1:6" ht="14.25" customHeight="1">
      <c r="A12" s="15" t="s">
        <v>39</v>
      </c>
      <c r="B12" s="16" t="s">
        <v>40</v>
      </c>
      <c r="C12" s="17">
        <f>C13+C14+C15+C16</f>
        <v>156133.7</v>
      </c>
      <c r="D12" s="17">
        <f>D13+D14+D15+D16</f>
        <v>160803.9</v>
      </c>
      <c r="E12" s="100">
        <f t="shared" si="0"/>
        <v>-4670.1999999999825</v>
      </c>
      <c r="F12" s="101">
        <f>D12/C12*100</f>
        <v>102.99115437602515</v>
      </c>
    </row>
    <row r="13" spans="1:6" ht="57.75" customHeight="1">
      <c r="A13" s="15" t="s">
        <v>61</v>
      </c>
      <c r="B13" s="18" t="s">
        <v>129</v>
      </c>
      <c r="C13" s="17">
        <v>154250</v>
      </c>
      <c r="D13" s="17">
        <v>159027.9</v>
      </c>
      <c r="E13" s="100">
        <f t="shared" si="0"/>
        <v>-4777.899999999994</v>
      </c>
      <c r="F13" s="101">
        <f aca="true" t="shared" si="1" ref="F13:F76">D13/C13*100</f>
        <v>103.09750405186387</v>
      </c>
    </row>
    <row r="14" spans="1:6" ht="72" customHeight="1">
      <c r="A14" s="15" t="s">
        <v>43</v>
      </c>
      <c r="B14" s="19" t="s">
        <v>130</v>
      </c>
      <c r="C14" s="17">
        <v>180.5</v>
      </c>
      <c r="D14" s="17">
        <v>173.5</v>
      </c>
      <c r="E14" s="100">
        <f t="shared" si="0"/>
        <v>7</v>
      </c>
      <c r="F14" s="101">
        <f t="shared" si="1"/>
        <v>96.1218836565097</v>
      </c>
    </row>
    <row r="15" spans="1:6" ht="29.25" customHeight="1">
      <c r="A15" s="85" t="s">
        <v>265</v>
      </c>
      <c r="B15" s="84" t="s">
        <v>264</v>
      </c>
      <c r="C15" s="17"/>
      <c r="D15" s="17">
        <v>-101.4</v>
      </c>
      <c r="E15" s="100">
        <f t="shared" si="0"/>
        <v>101.4</v>
      </c>
      <c r="F15" s="101"/>
    </row>
    <row r="16" spans="1:6" ht="54" customHeight="1">
      <c r="A16" s="15" t="s">
        <v>101</v>
      </c>
      <c r="B16" s="19" t="s">
        <v>131</v>
      </c>
      <c r="C16" s="17">
        <v>1703.2</v>
      </c>
      <c r="D16" s="17">
        <v>1703.9</v>
      </c>
      <c r="E16" s="100">
        <f t="shared" si="0"/>
        <v>-0.7000000000000455</v>
      </c>
      <c r="F16" s="101">
        <f t="shared" si="1"/>
        <v>100.04109910756225</v>
      </c>
    </row>
    <row r="17" spans="1:6" ht="34.5" customHeight="1">
      <c r="A17" s="20" t="s">
        <v>82</v>
      </c>
      <c r="B17" s="21" t="s">
        <v>132</v>
      </c>
      <c r="C17" s="14">
        <f>C18</f>
        <v>7028.7</v>
      </c>
      <c r="D17" s="14">
        <f>D18</f>
        <v>6956</v>
      </c>
      <c r="E17" s="98">
        <f t="shared" si="0"/>
        <v>72.69999999999982</v>
      </c>
      <c r="F17" s="99">
        <f t="shared" si="1"/>
        <v>98.96566932718711</v>
      </c>
    </row>
    <row r="18" spans="1:6" ht="27.75" customHeight="1">
      <c r="A18" s="22" t="s">
        <v>81</v>
      </c>
      <c r="B18" s="18" t="s">
        <v>80</v>
      </c>
      <c r="C18" s="17">
        <f>C19+C20+C21+C22</f>
        <v>7028.7</v>
      </c>
      <c r="D18" s="17">
        <f>D19+D20+D21+D22</f>
        <v>6956</v>
      </c>
      <c r="E18" s="100">
        <f t="shared" si="0"/>
        <v>72.69999999999982</v>
      </c>
      <c r="F18" s="101">
        <f t="shared" si="1"/>
        <v>98.96566932718711</v>
      </c>
    </row>
    <row r="19" spans="1:6" ht="41.25" customHeight="1">
      <c r="A19" s="22" t="s">
        <v>88</v>
      </c>
      <c r="B19" s="18" t="s">
        <v>92</v>
      </c>
      <c r="C19" s="17">
        <v>2171</v>
      </c>
      <c r="D19" s="17">
        <v>2378</v>
      </c>
      <c r="E19" s="100">
        <f t="shared" si="0"/>
        <v>-207</v>
      </c>
      <c r="F19" s="101">
        <f t="shared" si="1"/>
        <v>109.53477660064486</v>
      </c>
    </row>
    <row r="20" spans="1:6" ht="51.75" customHeight="1">
      <c r="A20" s="22" t="s">
        <v>89</v>
      </c>
      <c r="B20" s="18" t="s">
        <v>133</v>
      </c>
      <c r="C20" s="17">
        <v>35</v>
      </c>
      <c r="D20" s="17">
        <v>36.3</v>
      </c>
      <c r="E20" s="100">
        <f t="shared" si="0"/>
        <v>-1.2999999999999972</v>
      </c>
      <c r="F20" s="101">
        <f t="shared" si="1"/>
        <v>103.71428571428571</v>
      </c>
    </row>
    <row r="21" spans="1:6" ht="42.75" customHeight="1">
      <c r="A21" s="22" t="s">
        <v>90</v>
      </c>
      <c r="B21" s="18" t="s">
        <v>134</v>
      </c>
      <c r="C21" s="17">
        <v>4822.7</v>
      </c>
      <c r="D21" s="17">
        <v>4893.9</v>
      </c>
      <c r="E21" s="100">
        <f t="shared" si="0"/>
        <v>-71.19999999999982</v>
      </c>
      <c r="F21" s="101">
        <f t="shared" si="1"/>
        <v>101.47635142140294</v>
      </c>
    </row>
    <row r="22" spans="1:6" ht="43.5" customHeight="1">
      <c r="A22" s="22" t="s">
        <v>266</v>
      </c>
      <c r="B22" s="18" t="s">
        <v>267</v>
      </c>
      <c r="C22" s="17"/>
      <c r="D22" s="17">
        <v>-352.2</v>
      </c>
      <c r="E22" s="100">
        <f t="shared" si="0"/>
        <v>352.2</v>
      </c>
      <c r="F22" s="101"/>
    </row>
    <row r="23" spans="1:6" ht="23.25" customHeight="1">
      <c r="A23" s="12" t="s">
        <v>19</v>
      </c>
      <c r="B23" s="13" t="s">
        <v>20</v>
      </c>
      <c r="C23" s="14">
        <f>C24+C26+C28</f>
        <v>12814.4</v>
      </c>
      <c r="D23" s="14">
        <f>D24+D26+D28</f>
        <v>12854.2</v>
      </c>
      <c r="E23" s="98">
        <f t="shared" si="0"/>
        <v>-39.80000000000109</v>
      </c>
      <c r="F23" s="99">
        <f t="shared" si="1"/>
        <v>100.31058808840056</v>
      </c>
    </row>
    <row r="24" spans="1:6" ht="18.75" customHeight="1">
      <c r="A24" s="22" t="s">
        <v>67</v>
      </c>
      <c r="B24" s="16" t="s">
        <v>41</v>
      </c>
      <c r="C24" s="17">
        <f>C25</f>
        <v>12600</v>
      </c>
      <c r="D24" s="17">
        <f>D25</f>
        <v>12738.2</v>
      </c>
      <c r="E24" s="100">
        <f t="shared" si="0"/>
        <v>-138.20000000000073</v>
      </c>
      <c r="F24" s="101">
        <f t="shared" si="1"/>
        <v>101.09682539682541</v>
      </c>
    </row>
    <row r="25" spans="1:6" ht="20.25" customHeight="1">
      <c r="A25" s="22" t="s">
        <v>66</v>
      </c>
      <c r="B25" s="16" t="s">
        <v>41</v>
      </c>
      <c r="C25" s="17">
        <v>12600</v>
      </c>
      <c r="D25" s="17">
        <v>12738.2</v>
      </c>
      <c r="E25" s="100">
        <f t="shared" si="0"/>
        <v>-138.20000000000073</v>
      </c>
      <c r="F25" s="101">
        <f t="shared" si="1"/>
        <v>101.09682539682541</v>
      </c>
    </row>
    <row r="26" spans="1:6" ht="12.75">
      <c r="A26" s="23" t="s">
        <v>111</v>
      </c>
      <c r="B26" s="24" t="s">
        <v>112</v>
      </c>
      <c r="C26" s="17">
        <f>C27</f>
        <v>176.4</v>
      </c>
      <c r="D26" s="17">
        <f>D27</f>
        <v>116</v>
      </c>
      <c r="E26" s="100">
        <f t="shared" si="0"/>
        <v>60.400000000000006</v>
      </c>
      <c r="F26" s="101">
        <f t="shared" si="1"/>
        <v>65.75963718820861</v>
      </c>
    </row>
    <row r="27" spans="1:6" ht="12.75">
      <c r="A27" s="23" t="s">
        <v>113</v>
      </c>
      <c r="B27" s="24" t="s">
        <v>112</v>
      </c>
      <c r="C27" s="17">
        <v>176.4</v>
      </c>
      <c r="D27" s="17">
        <v>116</v>
      </c>
      <c r="E27" s="100">
        <f t="shared" si="0"/>
        <v>60.400000000000006</v>
      </c>
      <c r="F27" s="101">
        <f t="shared" si="1"/>
        <v>65.75963718820861</v>
      </c>
    </row>
    <row r="28" spans="1:6" ht="12.75">
      <c r="A28" s="23" t="s">
        <v>106</v>
      </c>
      <c r="B28" s="24" t="s">
        <v>100</v>
      </c>
      <c r="C28" s="17">
        <f>C29</f>
        <v>38</v>
      </c>
      <c r="D28" s="17">
        <f>D29</f>
        <v>0</v>
      </c>
      <c r="E28" s="100">
        <f t="shared" si="0"/>
        <v>38</v>
      </c>
      <c r="F28" s="101">
        <f t="shared" si="1"/>
        <v>0</v>
      </c>
    </row>
    <row r="29" spans="1:6" ht="25.5">
      <c r="A29" s="25" t="s">
        <v>135</v>
      </c>
      <c r="B29" s="18" t="s">
        <v>136</v>
      </c>
      <c r="C29" s="17">
        <v>38</v>
      </c>
      <c r="D29" s="17"/>
      <c r="E29" s="100">
        <f t="shared" si="0"/>
        <v>38</v>
      </c>
      <c r="F29" s="101">
        <f t="shared" si="1"/>
        <v>0</v>
      </c>
    </row>
    <row r="30" spans="1:6" ht="18" customHeight="1">
      <c r="A30" s="12" t="s">
        <v>21</v>
      </c>
      <c r="B30" s="13" t="s">
        <v>22</v>
      </c>
      <c r="C30" s="14">
        <f>C31+C33</f>
        <v>4486.1</v>
      </c>
      <c r="D30" s="14">
        <f>D31+D33</f>
        <v>4594.5</v>
      </c>
      <c r="E30" s="98">
        <f t="shared" si="0"/>
        <v>-108.39999999999964</v>
      </c>
      <c r="F30" s="99">
        <f t="shared" si="1"/>
        <v>102.41635273400058</v>
      </c>
    </row>
    <row r="31" spans="1:6" ht="12.75">
      <c r="A31" s="15" t="s">
        <v>84</v>
      </c>
      <c r="B31" s="26" t="s">
        <v>83</v>
      </c>
      <c r="C31" s="17">
        <f>C32</f>
        <v>306.1</v>
      </c>
      <c r="D31" s="17">
        <f>D32</f>
        <v>316.9</v>
      </c>
      <c r="E31" s="100">
        <f t="shared" si="0"/>
        <v>-10.799999999999955</v>
      </c>
      <c r="F31" s="101">
        <f t="shared" si="1"/>
        <v>103.52825873897417</v>
      </c>
    </row>
    <row r="32" spans="1:6" ht="27" customHeight="1">
      <c r="A32" s="25" t="s">
        <v>137</v>
      </c>
      <c r="B32" s="18" t="s">
        <v>138</v>
      </c>
      <c r="C32" s="17">
        <v>306.1</v>
      </c>
      <c r="D32" s="17">
        <v>316.9</v>
      </c>
      <c r="E32" s="100">
        <f t="shared" si="0"/>
        <v>-10.799999999999955</v>
      </c>
      <c r="F32" s="101">
        <f t="shared" si="1"/>
        <v>103.52825873897417</v>
      </c>
    </row>
    <row r="33" spans="1:6" ht="12.75">
      <c r="A33" s="15" t="s">
        <v>13</v>
      </c>
      <c r="B33" s="16" t="s">
        <v>42</v>
      </c>
      <c r="C33" s="17">
        <f>C34+C36</f>
        <v>4180</v>
      </c>
      <c r="D33" s="17">
        <f>D34+D36</f>
        <v>4277.6</v>
      </c>
      <c r="E33" s="100">
        <f t="shared" si="0"/>
        <v>-97.60000000000036</v>
      </c>
      <c r="F33" s="101">
        <f t="shared" si="1"/>
        <v>102.33492822966508</v>
      </c>
    </row>
    <row r="34" spans="1:6" ht="20.25" customHeight="1">
      <c r="A34" s="25" t="s">
        <v>139</v>
      </c>
      <c r="B34" s="28" t="s">
        <v>103</v>
      </c>
      <c r="C34" s="17">
        <f>C35</f>
        <v>3860</v>
      </c>
      <c r="D34" s="17">
        <f>D35</f>
        <v>3957.8</v>
      </c>
      <c r="E34" s="100">
        <f t="shared" si="0"/>
        <v>-97.80000000000018</v>
      </c>
      <c r="F34" s="101">
        <f t="shared" si="1"/>
        <v>102.5336787564767</v>
      </c>
    </row>
    <row r="35" spans="1:6" ht="25.5">
      <c r="A35" s="25" t="s">
        <v>140</v>
      </c>
      <c r="B35" s="28" t="s">
        <v>141</v>
      </c>
      <c r="C35" s="17">
        <v>3860</v>
      </c>
      <c r="D35" s="17">
        <v>3957.8</v>
      </c>
      <c r="E35" s="100">
        <f t="shared" si="0"/>
        <v>-97.80000000000018</v>
      </c>
      <c r="F35" s="101">
        <f t="shared" si="1"/>
        <v>102.5336787564767</v>
      </c>
    </row>
    <row r="36" spans="1:6" ht="22.5" customHeight="1">
      <c r="A36" s="25" t="s">
        <v>142</v>
      </c>
      <c r="B36" s="29" t="s">
        <v>143</v>
      </c>
      <c r="C36" s="17">
        <f>C37</f>
        <v>320</v>
      </c>
      <c r="D36" s="17">
        <f>D37</f>
        <v>319.8</v>
      </c>
      <c r="E36" s="100">
        <f t="shared" si="0"/>
        <v>0.19999999999998863</v>
      </c>
      <c r="F36" s="101">
        <f t="shared" si="1"/>
        <v>99.9375</v>
      </c>
    </row>
    <row r="37" spans="1:6" ht="28.5" customHeight="1">
      <c r="A37" s="25" t="s">
        <v>144</v>
      </c>
      <c r="B37" s="28" t="s">
        <v>262</v>
      </c>
      <c r="C37" s="17">
        <v>320</v>
      </c>
      <c r="D37" s="17">
        <v>319.8</v>
      </c>
      <c r="E37" s="100">
        <f t="shared" si="0"/>
        <v>0.19999999999998863</v>
      </c>
      <c r="F37" s="101">
        <f t="shared" si="1"/>
        <v>99.9375</v>
      </c>
    </row>
    <row r="38" spans="1:6" ht="18.75" customHeight="1">
      <c r="A38" s="12" t="s">
        <v>23</v>
      </c>
      <c r="B38" s="13" t="s">
        <v>11</v>
      </c>
      <c r="C38" s="14">
        <f>C39</f>
        <v>1870</v>
      </c>
      <c r="D38" s="14">
        <f>D39</f>
        <v>1918.9</v>
      </c>
      <c r="E38" s="98">
        <f t="shared" si="0"/>
        <v>-48.90000000000009</v>
      </c>
      <c r="F38" s="99">
        <f t="shared" si="1"/>
        <v>102.61497326203208</v>
      </c>
    </row>
    <row r="39" spans="1:6" ht="28.5" customHeight="1">
      <c r="A39" s="15" t="s">
        <v>48</v>
      </c>
      <c r="B39" s="16" t="s">
        <v>49</v>
      </c>
      <c r="C39" s="17">
        <f>C40</f>
        <v>1870</v>
      </c>
      <c r="D39" s="17">
        <f>D40</f>
        <v>1918.9</v>
      </c>
      <c r="E39" s="100">
        <f t="shared" si="0"/>
        <v>-48.90000000000009</v>
      </c>
      <c r="F39" s="101">
        <f t="shared" si="1"/>
        <v>102.61497326203208</v>
      </c>
    </row>
    <row r="40" spans="1:6" ht="28.5" customHeight="1">
      <c r="A40" s="15" t="s">
        <v>44</v>
      </c>
      <c r="B40" s="16" t="s">
        <v>1</v>
      </c>
      <c r="C40" s="17">
        <v>1870</v>
      </c>
      <c r="D40" s="17">
        <v>1918.9</v>
      </c>
      <c r="E40" s="100">
        <f t="shared" si="0"/>
        <v>-48.90000000000009</v>
      </c>
      <c r="F40" s="101">
        <f t="shared" si="1"/>
        <v>102.61497326203208</v>
      </c>
    </row>
    <row r="41" spans="1:6" ht="36.75" customHeight="1">
      <c r="A41" s="15" t="s">
        <v>268</v>
      </c>
      <c r="B41" s="16" t="s">
        <v>269</v>
      </c>
      <c r="C41" s="17"/>
      <c r="D41" s="17"/>
      <c r="E41" s="100">
        <f t="shared" si="0"/>
        <v>0</v>
      </c>
      <c r="F41" s="101"/>
    </row>
    <row r="42" spans="1:6" ht="43.5" customHeight="1">
      <c r="A42" s="15" t="s">
        <v>270</v>
      </c>
      <c r="B42" s="16" t="s">
        <v>271</v>
      </c>
      <c r="C42" s="17"/>
      <c r="D42" s="17"/>
      <c r="E42" s="100">
        <f t="shared" si="0"/>
        <v>0</v>
      </c>
      <c r="F42" s="101"/>
    </row>
    <row r="43" spans="1:6" s="78" customFormat="1" ht="27" customHeight="1">
      <c r="A43" s="94" t="s">
        <v>293</v>
      </c>
      <c r="B43" s="96" t="s">
        <v>288</v>
      </c>
      <c r="C43" s="14">
        <f>C44+C46</f>
        <v>0</v>
      </c>
      <c r="D43" s="14">
        <f>D44+D46</f>
        <v>11.4</v>
      </c>
      <c r="E43" s="98">
        <f t="shared" si="0"/>
        <v>-11.4</v>
      </c>
      <c r="F43" s="101"/>
    </row>
    <row r="44" spans="1:6" ht="20.25" customHeight="1">
      <c r="A44" s="95" t="s">
        <v>294</v>
      </c>
      <c r="B44" s="97" t="s">
        <v>289</v>
      </c>
      <c r="C44" s="17">
        <f>C45</f>
        <v>0</v>
      </c>
      <c r="D44" s="17">
        <f>D45</f>
        <v>0.3</v>
      </c>
      <c r="E44" s="100">
        <f t="shared" si="0"/>
        <v>-0.3</v>
      </c>
      <c r="F44" s="101"/>
    </row>
    <row r="45" spans="1:6" ht="21" customHeight="1">
      <c r="A45" s="95" t="s">
        <v>295</v>
      </c>
      <c r="B45" s="97" t="s">
        <v>290</v>
      </c>
      <c r="C45" s="17"/>
      <c r="D45" s="17">
        <v>0.3</v>
      </c>
      <c r="E45" s="100">
        <f t="shared" si="0"/>
        <v>-0.3</v>
      </c>
      <c r="F45" s="101"/>
    </row>
    <row r="46" spans="1:6" ht="18.75" customHeight="1">
      <c r="A46" s="95" t="s">
        <v>296</v>
      </c>
      <c r="B46" s="97" t="s">
        <v>291</v>
      </c>
      <c r="C46" s="17">
        <f>C47</f>
        <v>0</v>
      </c>
      <c r="D46" s="17">
        <f>D47</f>
        <v>11.1</v>
      </c>
      <c r="E46" s="100">
        <f t="shared" si="0"/>
        <v>-11.1</v>
      </c>
      <c r="F46" s="101"/>
    </row>
    <row r="47" spans="1:6" ht="26.25" customHeight="1">
      <c r="A47" s="95" t="s">
        <v>297</v>
      </c>
      <c r="B47" s="97" t="s">
        <v>292</v>
      </c>
      <c r="C47" s="17"/>
      <c r="D47" s="17">
        <v>11.1</v>
      </c>
      <c r="E47" s="100">
        <f t="shared" si="0"/>
        <v>-11.1</v>
      </c>
      <c r="F47" s="101"/>
    </row>
    <row r="48" spans="1:6" ht="31.5" customHeight="1">
      <c r="A48" s="12" t="s">
        <v>24</v>
      </c>
      <c r="B48" s="13" t="s">
        <v>25</v>
      </c>
      <c r="C48" s="14">
        <f>C49</f>
        <v>25315</v>
      </c>
      <c r="D48" s="14">
        <f>D49</f>
        <v>25640.5</v>
      </c>
      <c r="E48" s="98">
        <f t="shared" si="0"/>
        <v>-325.5</v>
      </c>
      <c r="F48" s="99">
        <f t="shared" si="1"/>
        <v>101.28579893343867</v>
      </c>
    </row>
    <row r="49" spans="1:6" ht="61.5" customHeight="1">
      <c r="A49" s="15" t="s">
        <v>26</v>
      </c>
      <c r="B49" s="16" t="s">
        <v>65</v>
      </c>
      <c r="C49" s="17">
        <f>C50+C52+C54</f>
        <v>25315</v>
      </c>
      <c r="D49" s="17">
        <f>D50+D52+D54</f>
        <v>25640.5</v>
      </c>
      <c r="E49" s="100">
        <f t="shared" si="0"/>
        <v>-325.5</v>
      </c>
      <c r="F49" s="101">
        <f t="shared" si="1"/>
        <v>101.28579893343867</v>
      </c>
    </row>
    <row r="50" spans="1:6" ht="50.25" customHeight="1">
      <c r="A50" s="15" t="s">
        <v>27</v>
      </c>
      <c r="B50" s="16" t="s">
        <v>60</v>
      </c>
      <c r="C50" s="17">
        <f>C51</f>
        <v>11800</v>
      </c>
      <c r="D50" s="17">
        <f>D51</f>
        <v>11900.1</v>
      </c>
      <c r="E50" s="100">
        <f t="shared" si="0"/>
        <v>-100.10000000000036</v>
      </c>
      <c r="F50" s="101">
        <f t="shared" si="1"/>
        <v>100.84830508474576</v>
      </c>
    </row>
    <row r="51" spans="1:6" ht="63.75" customHeight="1">
      <c r="A51" s="30" t="s">
        <v>145</v>
      </c>
      <c r="B51" s="24" t="s">
        <v>146</v>
      </c>
      <c r="C51" s="17">
        <v>11800</v>
      </c>
      <c r="D51" s="17">
        <v>11900.1</v>
      </c>
      <c r="E51" s="100">
        <f t="shared" si="0"/>
        <v>-100.10000000000036</v>
      </c>
      <c r="F51" s="101">
        <f t="shared" si="1"/>
        <v>100.84830508474576</v>
      </c>
    </row>
    <row r="52" spans="1:6" ht="51">
      <c r="A52" s="31" t="s">
        <v>147</v>
      </c>
      <c r="B52" s="32" t="s">
        <v>148</v>
      </c>
      <c r="C52" s="17">
        <f>C53</f>
        <v>115</v>
      </c>
      <c r="D52" s="17">
        <f>D53</f>
        <v>116.5</v>
      </c>
      <c r="E52" s="100">
        <f t="shared" si="0"/>
        <v>-1.5</v>
      </c>
      <c r="F52" s="101">
        <f t="shared" si="1"/>
        <v>101.30434782608695</v>
      </c>
    </row>
    <row r="53" spans="1:6" ht="62.25" customHeight="1">
      <c r="A53" s="31" t="s">
        <v>149</v>
      </c>
      <c r="B53" s="32" t="s">
        <v>150</v>
      </c>
      <c r="C53" s="17">
        <v>115</v>
      </c>
      <c r="D53" s="17">
        <v>116.5</v>
      </c>
      <c r="E53" s="100">
        <f t="shared" si="0"/>
        <v>-1.5</v>
      </c>
      <c r="F53" s="101">
        <f t="shared" si="1"/>
        <v>101.30434782608695</v>
      </c>
    </row>
    <row r="54" spans="1:6" ht="25.5">
      <c r="A54" s="15" t="s">
        <v>93</v>
      </c>
      <c r="B54" s="16" t="s">
        <v>94</v>
      </c>
      <c r="C54" s="17">
        <f>C55</f>
        <v>13400</v>
      </c>
      <c r="D54" s="17">
        <f>D55</f>
        <v>13623.9</v>
      </c>
      <c r="E54" s="100">
        <f t="shared" si="0"/>
        <v>-223.89999999999964</v>
      </c>
      <c r="F54" s="101">
        <f t="shared" si="1"/>
        <v>101.67089552238807</v>
      </c>
    </row>
    <row r="55" spans="1:6" ht="25.5">
      <c r="A55" s="25" t="s">
        <v>151</v>
      </c>
      <c r="B55" s="33" t="s">
        <v>152</v>
      </c>
      <c r="C55" s="17">
        <v>13400</v>
      </c>
      <c r="D55" s="17">
        <v>13623.9</v>
      </c>
      <c r="E55" s="100">
        <f t="shared" si="0"/>
        <v>-223.89999999999964</v>
      </c>
      <c r="F55" s="101">
        <f t="shared" si="1"/>
        <v>101.67089552238807</v>
      </c>
    </row>
    <row r="56" spans="1:6" ht="23.25" customHeight="1">
      <c r="A56" s="12" t="s">
        <v>28</v>
      </c>
      <c r="B56" s="13" t="s">
        <v>29</v>
      </c>
      <c r="C56" s="14">
        <f>C57</f>
        <v>808</v>
      </c>
      <c r="D56" s="14">
        <f>D57</f>
        <v>765.7</v>
      </c>
      <c r="E56" s="98">
        <f t="shared" si="0"/>
        <v>42.299999999999955</v>
      </c>
      <c r="F56" s="99">
        <f t="shared" si="1"/>
        <v>94.76485148514851</v>
      </c>
    </row>
    <row r="57" spans="1:6" ht="12.75">
      <c r="A57" s="15" t="s">
        <v>35</v>
      </c>
      <c r="B57" s="16" t="s">
        <v>36</v>
      </c>
      <c r="C57" s="17">
        <f>C58+C59+C60+C61</f>
        <v>808</v>
      </c>
      <c r="D57" s="17">
        <f>D58+D59+D60+D61</f>
        <v>765.7</v>
      </c>
      <c r="E57" s="100">
        <f t="shared" si="0"/>
        <v>42.299999999999955</v>
      </c>
      <c r="F57" s="101">
        <f t="shared" si="1"/>
        <v>94.76485148514851</v>
      </c>
    </row>
    <row r="58" spans="1:6" ht="13.5" customHeight="1">
      <c r="A58" s="15" t="s">
        <v>74</v>
      </c>
      <c r="B58" s="24" t="s">
        <v>153</v>
      </c>
      <c r="C58" s="17">
        <v>411.9</v>
      </c>
      <c r="D58" s="17">
        <v>384.4</v>
      </c>
      <c r="E58" s="100">
        <f t="shared" si="0"/>
        <v>27.5</v>
      </c>
      <c r="F58" s="101">
        <f t="shared" si="1"/>
        <v>93.32362223840738</v>
      </c>
    </row>
    <row r="59" spans="1:6" ht="16.5" customHeight="1">
      <c r="A59" s="34" t="s">
        <v>75</v>
      </c>
      <c r="B59" s="35" t="s">
        <v>72</v>
      </c>
      <c r="C59" s="17">
        <v>11.1</v>
      </c>
      <c r="D59" s="17">
        <v>11.1</v>
      </c>
      <c r="E59" s="100">
        <f t="shared" si="0"/>
        <v>0</v>
      </c>
      <c r="F59" s="101">
        <f t="shared" si="1"/>
        <v>100</v>
      </c>
    </row>
    <row r="60" spans="1:6" ht="12.75">
      <c r="A60" s="15" t="s">
        <v>76</v>
      </c>
      <c r="B60" s="24" t="s">
        <v>154</v>
      </c>
      <c r="C60" s="17">
        <v>35</v>
      </c>
      <c r="D60" s="17">
        <v>33.4</v>
      </c>
      <c r="E60" s="100">
        <f t="shared" si="0"/>
        <v>1.6000000000000014</v>
      </c>
      <c r="F60" s="101">
        <f t="shared" si="1"/>
        <v>95.42857142857143</v>
      </c>
    </row>
    <row r="61" spans="1:6" ht="12.75">
      <c r="A61" s="15" t="s">
        <v>77</v>
      </c>
      <c r="B61" s="24" t="s">
        <v>73</v>
      </c>
      <c r="C61" s="17">
        <v>350</v>
      </c>
      <c r="D61" s="17">
        <v>336.8</v>
      </c>
      <c r="E61" s="100">
        <f t="shared" si="0"/>
        <v>13.199999999999989</v>
      </c>
      <c r="F61" s="101">
        <f t="shared" si="1"/>
        <v>96.22857142857143</v>
      </c>
    </row>
    <row r="62" spans="1:6" s="78" customFormat="1" ht="25.5">
      <c r="A62" s="36" t="s">
        <v>107</v>
      </c>
      <c r="B62" s="37" t="s">
        <v>108</v>
      </c>
      <c r="C62" s="14">
        <f aca="true" t="shared" si="2" ref="C62:D64">C63</f>
        <v>139.3</v>
      </c>
      <c r="D62" s="14">
        <f t="shared" si="2"/>
        <v>161.7</v>
      </c>
      <c r="E62" s="98">
        <f t="shared" si="0"/>
        <v>-22.399999999999977</v>
      </c>
      <c r="F62" s="99">
        <f t="shared" si="1"/>
        <v>116.08040201005024</v>
      </c>
    </row>
    <row r="63" spans="1:6" ht="12.75">
      <c r="A63" s="38" t="s">
        <v>109</v>
      </c>
      <c r="B63" s="39" t="s">
        <v>110</v>
      </c>
      <c r="C63" s="17">
        <f t="shared" si="2"/>
        <v>139.3</v>
      </c>
      <c r="D63" s="17">
        <f t="shared" si="2"/>
        <v>161.7</v>
      </c>
      <c r="E63" s="100">
        <f t="shared" si="0"/>
        <v>-22.399999999999977</v>
      </c>
      <c r="F63" s="101">
        <f t="shared" si="1"/>
        <v>116.08040201005024</v>
      </c>
    </row>
    <row r="64" spans="1:6" ht="12.75">
      <c r="A64" s="38" t="s">
        <v>114</v>
      </c>
      <c r="B64" s="39" t="s">
        <v>115</v>
      </c>
      <c r="C64" s="17">
        <f t="shared" si="2"/>
        <v>139.3</v>
      </c>
      <c r="D64" s="17">
        <f t="shared" si="2"/>
        <v>161.7</v>
      </c>
      <c r="E64" s="100">
        <f t="shared" si="0"/>
        <v>-22.399999999999977</v>
      </c>
      <c r="F64" s="101">
        <f t="shared" si="1"/>
        <v>116.08040201005024</v>
      </c>
    </row>
    <row r="65" spans="1:6" ht="12.75">
      <c r="A65" s="38" t="s">
        <v>155</v>
      </c>
      <c r="B65" s="39" t="s">
        <v>156</v>
      </c>
      <c r="C65" s="17">
        <v>139.3</v>
      </c>
      <c r="D65" s="17">
        <v>161.7</v>
      </c>
      <c r="E65" s="100">
        <f t="shared" si="0"/>
        <v>-22.399999999999977</v>
      </c>
      <c r="F65" s="101">
        <f t="shared" si="1"/>
        <v>116.08040201005024</v>
      </c>
    </row>
    <row r="66" spans="1:6" ht="12.75">
      <c r="A66" s="40" t="s">
        <v>87</v>
      </c>
      <c r="B66" s="41" t="s">
        <v>86</v>
      </c>
      <c r="C66" s="14">
        <f>C67+C70</f>
        <v>1929.8</v>
      </c>
      <c r="D66" s="14">
        <f>D67+D70</f>
        <v>1929.8</v>
      </c>
      <c r="E66" s="98">
        <f t="shared" si="0"/>
        <v>0</v>
      </c>
      <c r="F66" s="99">
        <f t="shared" si="1"/>
        <v>100</v>
      </c>
    </row>
    <row r="67" spans="1:6" ht="51" customHeight="1">
      <c r="A67" s="23" t="s">
        <v>157</v>
      </c>
      <c r="B67" s="24" t="s">
        <v>158</v>
      </c>
      <c r="C67" s="17">
        <f>C68</f>
        <v>1929</v>
      </c>
      <c r="D67" s="17">
        <f>D68</f>
        <v>1929</v>
      </c>
      <c r="E67" s="100">
        <f t="shared" si="0"/>
        <v>0</v>
      </c>
      <c r="F67" s="101">
        <f t="shared" si="1"/>
        <v>100</v>
      </c>
    </row>
    <row r="68" spans="1:6" ht="51" customHeight="1">
      <c r="A68" s="23" t="s">
        <v>159</v>
      </c>
      <c r="B68" s="24" t="s">
        <v>160</v>
      </c>
      <c r="C68" s="17">
        <f>C69</f>
        <v>1929</v>
      </c>
      <c r="D68" s="17">
        <f>D69</f>
        <v>1929</v>
      </c>
      <c r="E68" s="100">
        <f t="shared" si="0"/>
        <v>0</v>
      </c>
      <c r="F68" s="101">
        <f t="shared" si="1"/>
        <v>100</v>
      </c>
    </row>
    <row r="69" spans="1:6" ht="29.25" customHeight="1">
      <c r="A69" s="23" t="s">
        <v>161</v>
      </c>
      <c r="B69" s="24" t="s">
        <v>162</v>
      </c>
      <c r="C69" s="17">
        <v>1929</v>
      </c>
      <c r="D69" s="17">
        <v>1929</v>
      </c>
      <c r="E69" s="100">
        <f t="shared" si="0"/>
        <v>0</v>
      </c>
      <c r="F69" s="101">
        <f t="shared" si="1"/>
        <v>100</v>
      </c>
    </row>
    <row r="70" spans="1:6" ht="29.25" customHeight="1">
      <c r="A70" s="22" t="s">
        <v>96</v>
      </c>
      <c r="B70" s="24" t="s">
        <v>97</v>
      </c>
      <c r="C70" s="17">
        <f>C71</f>
        <v>0.8</v>
      </c>
      <c r="D70" s="17">
        <f>D71</f>
        <v>0.8</v>
      </c>
      <c r="E70" s="100">
        <f t="shared" si="0"/>
        <v>0</v>
      </c>
      <c r="F70" s="101">
        <f t="shared" si="1"/>
        <v>100</v>
      </c>
    </row>
    <row r="71" spans="1:6" ht="29.25" customHeight="1">
      <c r="A71" s="22" t="s">
        <v>98</v>
      </c>
      <c r="B71" s="24" t="s">
        <v>99</v>
      </c>
      <c r="C71" s="17">
        <f>C72</f>
        <v>0.8</v>
      </c>
      <c r="D71" s="17">
        <f>D72</f>
        <v>0.8</v>
      </c>
      <c r="E71" s="100">
        <f t="shared" si="0"/>
        <v>0</v>
      </c>
      <c r="F71" s="101">
        <f t="shared" si="1"/>
        <v>100</v>
      </c>
    </row>
    <row r="72" spans="1:6" ht="28.5" customHeight="1">
      <c r="A72" s="23" t="s">
        <v>163</v>
      </c>
      <c r="B72" s="24" t="s">
        <v>164</v>
      </c>
      <c r="C72" s="17">
        <v>0.8</v>
      </c>
      <c r="D72" s="17">
        <v>0.8</v>
      </c>
      <c r="E72" s="100">
        <f t="shared" si="0"/>
        <v>0</v>
      </c>
      <c r="F72" s="101">
        <f t="shared" si="1"/>
        <v>100</v>
      </c>
    </row>
    <row r="73" spans="1:6" s="78" customFormat="1" ht="15" customHeight="1">
      <c r="A73" s="91" t="s">
        <v>278</v>
      </c>
      <c r="B73" s="92" t="s">
        <v>279</v>
      </c>
      <c r="C73" s="14"/>
      <c r="D73" s="14"/>
      <c r="E73" s="100">
        <f t="shared" si="0"/>
        <v>0</v>
      </c>
      <c r="F73" s="101"/>
    </row>
    <row r="74" spans="1:6" s="78" customFormat="1" ht="28.5" customHeight="1">
      <c r="A74" s="88" t="s">
        <v>280</v>
      </c>
      <c r="B74" s="93" t="s">
        <v>281</v>
      </c>
      <c r="C74" s="14"/>
      <c r="D74" s="14"/>
      <c r="E74" s="100">
        <f t="shared" si="0"/>
        <v>0</v>
      </c>
      <c r="F74" s="101"/>
    </row>
    <row r="75" spans="1:6" ht="28.5" customHeight="1">
      <c r="A75" s="88" t="s">
        <v>282</v>
      </c>
      <c r="B75" s="93" t="s">
        <v>283</v>
      </c>
      <c r="C75" s="17"/>
      <c r="D75" s="17"/>
      <c r="E75" s="100">
        <f aca="true" t="shared" si="3" ref="E75:E137">C75-D75</f>
        <v>0</v>
      </c>
      <c r="F75" s="101"/>
    </row>
    <row r="76" spans="1:6" s="78" customFormat="1" ht="12.75">
      <c r="A76" s="12" t="s">
        <v>51</v>
      </c>
      <c r="B76" s="13" t="s">
        <v>52</v>
      </c>
      <c r="C76" s="14">
        <f>C77+C80+C81+C83+C89+C90+C93+C95+C96</f>
        <v>2026.3</v>
      </c>
      <c r="D76" s="14">
        <f>D77+D80+D81+D83+D89+D90+D93+D95+D96</f>
        <v>1882.4</v>
      </c>
      <c r="E76" s="98">
        <f t="shared" si="3"/>
        <v>143.89999999999986</v>
      </c>
      <c r="F76" s="99">
        <f t="shared" si="1"/>
        <v>92.89838622119134</v>
      </c>
    </row>
    <row r="77" spans="1:6" s="78" customFormat="1" ht="22.5" customHeight="1">
      <c r="A77" s="12" t="s">
        <v>56</v>
      </c>
      <c r="B77" s="13" t="s">
        <v>59</v>
      </c>
      <c r="C77" s="14">
        <f>C78</f>
        <v>51.9</v>
      </c>
      <c r="D77" s="14">
        <f>D78</f>
        <v>52.5</v>
      </c>
      <c r="E77" s="98">
        <f t="shared" si="3"/>
        <v>-0.6000000000000014</v>
      </c>
      <c r="F77" s="99">
        <f aca="true" t="shared" si="4" ref="F77:F139">D77/C77*100</f>
        <v>101.15606936416187</v>
      </c>
    </row>
    <row r="78" spans="1:6" s="78" customFormat="1" ht="57" customHeight="1">
      <c r="A78" s="15" t="s">
        <v>62</v>
      </c>
      <c r="B78" s="18" t="s">
        <v>85</v>
      </c>
      <c r="C78" s="17">
        <v>51.9</v>
      </c>
      <c r="D78" s="17">
        <v>52.5</v>
      </c>
      <c r="E78" s="100">
        <f t="shared" si="3"/>
        <v>-0.6000000000000014</v>
      </c>
      <c r="F78" s="101">
        <f t="shared" si="4"/>
        <v>101.15606936416187</v>
      </c>
    </row>
    <row r="79" spans="1:6" s="78" customFormat="1" ht="44.25" customHeight="1">
      <c r="A79" s="86" t="s">
        <v>272</v>
      </c>
      <c r="B79" s="87" t="s">
        <v>273</v>
      </c>
      <c r="C79" s="17"/>
      <c r="D79" s="17"/>
      <c r="E79" s="100">
        <f t="shared" si="3"/>
        <v>0</v>
      </c>
      <c r="F79" s="101"/>
    </row>
    <row r="80" spans="1:6" ht="45.75" customHeight="1">
      <c r="A80" s="15" t="s">
        <v>57</v>
      </c>
      <c r="B80" s="19" t="s">
        <v>165</v>
      </c>
      <c r="C80" s="17">
        <v>30</v>
      </c>
      <c r="D80" s="17">
        <v>30</v>
      </c>
      <c r="E80" s="100">
        <f t="shared" si="3"/>
        <v>0</v>
      </c>
      <c r="F80" s="101">
        <f t="shared" si="4"/>
        <v>100</v>
      </c>
    </row>
    <row r="81" spans="1:6" ht="38.25">
      <c r="A81" s="15" t="s">
        <v>68</v>
      </c>
      <c r="B81" s="18" t="s">
        <v>69</v>
      </c>
      <c r="C81" s="17">
        <f>C82</f>
        <v>0.7</v>
      </c>
      <c r="D81" s="17">
        <f>D82</f>
        <v>0.7</v>
      </c>
      <c r="E81" s="100">
        <f t="shared" si="3"/>
        <v>0</v>
      </c>
      <c r="F81" s="101">
        <f t="shared" si="4"/>
        <v>100</v>
      </c>
    </row>
    <row r="82" spans="1:6" ht="45.75" customHeight="1">
      <c r="A82" s="42" t="s">
        <v>79</v>
      </c>
      <c r="B82" s="18" t="s">
        <v>78</v>
      </c>
      <c r="C82" s="17">
        <v>0.7</v>
      </c>
      <c r="D82" s="17">
        <v>0.7</v>
      </c>
      <c r="E82" s="100">
        <f t="shared" si="3"/>
        <v>0</v>
      </c>
      <c r="F82" s="101">
        <f t="shared" si="4"/>
        <v>100</v>
      </c>
    </row>
    <row r="83" spans="1:6" ht="69" customHeight="1">
      <c r="A83" s="12" t="s">
        <v>91</v>
      </c>
      <c r="B83" s="18" t="s">
        <v>166</v>
      </c>
      <c r="C83" s="14">
        <f>C84+C85+C87</f>
        <v>472</v>
      </c>
      <c r="D83" s="14">
        <f>D84+D85+D87</f>
        <v>472</v>
      </c>
      <c r="E83" s="98">
        <f t="shared" si="3"/>
        <v>0</v>
      </c>
      <c r="F83" s="99">
        <f t="shared" si="4"/>
        <v>100</v>
      </c>
    </row>
    <row r="84" spans="1:6" ht="33" customHeight="1">
      <c r="A84" s="15" t="s">
        <v>58</v>
      </c>
      <c r="B84" s="43" t="s">
        <v>167</v>
      </c>
      <c r="C84" s="17">
        <v>452</v>
      </c>
      <c r="D84" s="17">
        <v>452</v>
      </c>
      <c r="E84" s="100">
        <f t="shared" si="3"/>
        <v>0</v>
      </c>
      <c r="F84" s="101">
        <f t="shared" si="4"/>
        <v>100</v>
      </c>
    </row>
    <row r="85" spans="1:6" ht="30.75" customHeight="1">
      <c r="A85" s="44" t="s">
        <v>118</v>
      </c>
      <c r="B85" s="45" t="s">
        <v>168</v>
      </c>
      <c r="C85" s="17">
        <v>10</v>
      </c>
      <c r="D85" s="17">
        <v>10</v>
      </c>
      <c r="E85" s="100">
        <f t="shared" si="3"/>
        <v>0</v>
      </c>
      <c r="F85" s="101">
        <f t="shared" si="4"/>
        <v>100</v>
      </c>
    </row>
    <row r="86" spans="1:6" ht="21" customHeight="1">
      <c r="A86" s="49" t="s">
        <v>274</v>
      </c>
      <c r="B86" s="53" t="s">
        <v>275</v>
      </c>
      <c r="C86" s="17"/>
      <c r="D86" s="17"/>
      <c r="E86" s="100">
        <f t="shared" si="3"/>
        <v>0</v>
      </c>
      <c r="F86" s="101"/>
    </row>
    <row r="87" spans="1:6" ht="18" customHeight="1">
      <c r="A87" s="38" t="s">
        <v>169</v>
      </c>
      <c r="B87" s="46" t="s">
        <v>170</v>
      </c>
      <c r="C87" s="17">
        <f>C88</f>
        <v>10</v>
      </c>
      <c r="D87" s="17">
        <f>D88</f>
        <v>10</v>
      </c>
      <c r="E87" s="100">
        <f t="shared" si="3"/>
        <v>0</v>
      </c>
      <c r="F87" s="101">
        <f t="shared" si="4"/>
        <v>100</v>
      </c>
    </row>
    <row r="88" spans="1:6" ht="25.5">
      <c r="A88" s="47" t="s">
        <v>171</v>
      </c>
      <c r="B88" s="48" t="s">
        <v>172</v>
      </c>
      <c r="C88" s="17">
        <v>10</v>
      </c>
      <c r="D88" s="17">
        <v>10</v>
      </c>
      <c r="E88" s="100">
        <f t="shared" si="3"/>
        <v>0</v>
      </c>
      <c r="F88" s="101">
        <f t="shared" si="4"/>
        <v>100</v>
      </c>
    </row>
    <row r="89" spans="1:6" ht="38.25">
      <c r="A89" s="15" t="s">
        <v>0</v>
      </c>
      <c r="B89" s="28" t="s">
        <v>173</v>
      </c>
      <c r="C89" s="17">
        <v>640.5</v>
      </c>
      <c r="D89" s="17">
        <v>477</v>
      </c>
      <c r="E89" s="100">
        <f t="shared" si="3"/>
        <v>163.5</v>
      </c>
      <c r="F89" s="101">
        <f t="shared" si="4"/>
        <v>74.47306791569088</v>
      </c>
    </row>
    <row r="90" spans="1:6" ht="19.5" customHeight="1">
      <c r="A90" s="49" t="s">
        <v>174</v>
      </c>
      <c r="B90" s="50" t="s">
        <v>175</v>
      </c>
      <c r="C90" s="17">
        <f>C91</f>
        <v>303</v>
      </c>
      <c r="D90" s="17">
        <f>D91</f>
        <v>303</v>
      </c>
      <c r="E90" s="100">
        <f t="shared" si="3"/>
        <v>0</v>
      </c>
      <c r="F90" s="101">
        <f t="shared" si="4"/>
        <v>100</v>
      </c>
    </row>
    <row r="91" spans="1:6" ht="21.75" customHeight="1">
      <c r="A91" s="15" t="s">
        <v>70</v>
      </c>
      <c r="B91" s="51" t="s">
        <v>71</v>
      </c>
      <c r="C91" s="17">
        <v>303</v>
      </c>
      <c r="D91" s="17">
        <v>303</v>
      </c>
      <c r="E91" s="100">
        <f t="shared" si="3"/>
        <v>0</v>
      </c>
      <c r="F91" s="101">
        <f t="shared" si="4"/>
        <v>100</v>
      </c>
    </row>
    <row r="92" spans="1:6" ht="39" customHeight="1">
      <c r="A92" s="88" t="s">
        <v>276</v>
      </c>
      <c r="B92" s="53" t="s">
        <v>277</v>
      </c>
      <c r="C92" s="17"/>
      <c r="D92" s="17"/>
      <c r="E92" s="100">
        <f t="shared" si="3"/>
        <v>0</v>
      </c>
      <c r="F92" s="101"/>
    </row>
    <row r="93" spans="1:6" ht="21" customHeight="1">
      <c r="A93" s="52" t="s">
        <v>176</v>
      </c>
      <c r="B93" s="53" t="s">
        <v>177</v>
      </c>
      <c r="C93" s="17">
        <f>C94</f>
        <v>7</v>
      </c>
      <c r="D93" s="17">
        <f>D94</f>
        <v>19</v>
      </c>
      <c r="E93" s="100">
        <f t="shared" si="3"/>
        <v>-12</v>
      </c>
      <c r="F93" s="101">
        <f t="shared" si="4"/>
        <v>271.42857142857144</v>
      </c>
    </row>
    <row r="94" spans="1:6" ht="29.25" customHeight="1">
      <c r="A94" s="23" t="s">
        <v>178</v>
      </c>
      <c r="B94" s="28" t="s">
        <v>179</v>
      </c>
      <c r="C94" s="17">
        <v>7</v>
      </c>
      <c r="D94" s="17">
        <v>19</v>
      </c>
      <c r="E94" s="100">
        <f t="shared" si="3"/>
        <v>-12</v>
      </c>
      <c r="F94" s="101">
        <f t="shared" si="4"/>
        <v>271.42857142857144</v>
      </c>
    </row>
    <row r="95" spans="1:6" ht="43.5" customHeight="1">
      <c r="A95" s="30" t="s">
        <v>120</v>
      </c>
      <c r="B95" s="28" t="s">
        <v>119</v>
      </c>
      <c r="C95" s="17">
        <v>71.2</v>
      </c>
      <c r="D95" s="17">
        <v>71.2</v>
      </c>
      <c r="E95" s="100">
        <f t="shared" si="3"/>
        <v>0</v>
      </c>
      <c r="F95" s="101">
        <f t="shared" si="4"/>
        <v>100</v>
      </c>
    </row>
    <row r="96" spans="1:6" ht="27" customHeight="1">
      <c r="A96" s="15" t="s">
        <v>2</v>
      </c>
      <c r="B96" s="16" t="s">
        <v>3</v>
      </c>
      <c r="C96" s="17">
        <f>C97</f>
        <v>450</v>
      </c>
      <c r="D96" s="17">
        <f>D97</f>
        <v>457</v>
      </c>
      <c r="E96" s="100">
        <f t="shared" si="3"/>
        <v>-7</v>
      </c>
      <c r="F96" s="101">
        <f t="shared" si="4"/>
        <v>101.55555555555556</v>
      </c>
    </row>
    <row r="97" spans="1:6" ht="27" customHeight="1">
      <c r="A97" s="23" t="s">
        <v>180</v>
      </c>
      <c r="B97" s="24" t="s">
        <v>181</v>
      </c>
      <c r="C97" s="17">
        <v>450</v>
      </c>
      <c r="D97" s="17">
        <v>457</v>
      </c>
      <c r="E97" s="100">
        <f t="shared" si="3"/>
        <v>-7</v>
      </c>
      <c r="F97" s="101">
        <f t="shared" si="4"/>
        <v>101.55555555555556</v>
      </c>
    </row>
    <row r="98" spans="1:6" ht="13.5" customHeight="1">
      <c r="A98" s="54" t="s">
        <v>121</v>
      </c>
      <c r="B98" s="55" t="s">
        <v>122</v>
      </c>
      <c r="C98" s="14">
        <f>C101</f>
        <v>1543</v>
      </c>
      <c r="D98" s="14">
        <f>D99+D101</f>
        <v>1551.8</v>
      </c>
      <c r="E98" s="98">
        <f t="shared" si="3"/>
        <v>-8.799999999999955</v>
      </c>
      <c r="F98" s="99">
        <f t="shared" si="4"/>
        <v>100.5703175631886</v>
      </c>
    </row>
    <row r="99" spans="1:6" ht="13.5" customHeight="1">
      <c r="A99" s="95" t="s">
        <v>286</v>
      </c>
      <c r="B99" s="97" t="s">
        <v>284</v>
      </c>
      <c r="C99" s="102"/>
      <c r="D99" s="17">
        <f>D100</f>
        <v>8.8</v>
      </c>
      <c r="E99" s="100">
        <f t="shared" si="3"/>
        <v>-8.8</v>
      </c>
      <c r="F99" s="101"/>
    </row>
    <row r="100" spans="1:6" ht="13.5" customHeight="1">
      <c r="A100" s="95" t="s">
        <v>287</v>
      </c>
      <c r="B100" s="97" t="s">
        <v>285</v>
      </c>
      <c r="C100" s="102"/>
      <c r="D100" s="17">
        <v>8.8</v>
      </c>
      <c r="E100" s="100">
        <f t="shared" si="3"/>
        <v>-8.8</v>
      </c>
      <c r="F100" s="101"/>
    </row>
    <row r="101" spans="1:6" ht="14.25" customHeight="1">
      <c r="A101" s="23" t="s">
        <v>123</v>
      </c>
      <c r="B101" s="24" t="s">
        <v>124</v>
      </c>
      <c r="C101" s="17">
        <f>C102</f>
        <v>1543</v>
      </c>
      <c r="D101" s="17">
        <f>D102</f>
        <v>1543</v>
      </c>
      <c r="E101" s="100">
        <f t="shared" si="3"/>
        <v>0</v>
      </c>
      <c r="F101" s="101">
        <f t="shared" si="4"/>
        <v>100</v>
      </c>
    </row>
    <row r="102" spans="1:6" ht="14.25" customHeight="1">
      <c r="A102" s="23" t="s">
        <v>182</v>
      </c>
      <c r="B102" s="24" t="s">
        <v>183</v>
      </c>
      <c r="C102" s="17">
        <v>1543</v>
      </c>
      <c r="D102" s="17">
        <v>1543</v>
      </c>
      <c r="E102" s="100">
        <f t="shared" si="3"/>
        <v>0</v>
      </c>
      <c r="F102" s="101">
        <f t="shared" si="4"/>
        <v>100</v>
      </c>
    </row>
    <row r="103" spans="1:6" ht="14.25" customHeight="1">
      <c r="A103" s="12" t="s">
        <v>30</v>
      </c>
      <c r="B103" s="13" t="s">
        <v>45</v>
      </c>
      <c r="C103" s="14">
        <f>C104+C179</f>
        <v>605951.2</v>
      </c>
      <c r="D103" s="14">
        <f>D104+D179</f>
        <v>597613.4</v>
      </c>
      <c r="E103" s="98">
        <f t="shared" si="3"/>
        <v>8337.79999999993</v>
      </c>
      <c r="F103" s="99">
        <f t="shared" si="4"/>
        <v>98.62401460711688</v>
      </c>
    </row>
    <row r="104" spans="1:6" ht="24" customHeight="1">
      <c r="A104" s="12" t="s">
        <v>46</v>
      </c>
      <c r="B104" s="13" t="s">
        <v>31</v>
      </c>
      <c r="C104" s="14">
        <f>C105+C114+C141+C167</f>
        <v>605142.1</v>
      </c>
      <c r="D104" s="14">
        <f>D105+D114+D141+D167</f>
        <v>603026</v>
      </c>
      <c r="E104" s="98">
        <f t="shared" si="3"/>
        <v>2116.0999999999767</v>
      </c>
      <c r="F104" s="99">
        <f t="shared" si="4"/>
        <v>99.6503135379277</v>
      </c>
    </row>
    <row r="105" spans="1:6" ht="14.25" customHeight="1">
      <c r="A105" s="12" t="s">
        <v>47</v>
      </c>
      <c r="B105" s="13" t="s">
        <v>184</v>
      </c>
      <c r="C105" s="14">
        <f>C106+C112</f>
        <v>164757.5</v>
      </c>
      <c r="D105" s="14">
        <f>D106+D112</f>
        <v>164757.5</v>
      </c>
      <c r="E105" s="98">
        <f t="shared" si="3"/>
        <v>0</v>
      </c>
      <c r="F105" s="99">
        <f t="shared" si="4"/>
        <v>100</v>
      </c>
    </row>
    <row r="106" spans="1:6" ht="16.5" customHeight="1">
      <c r="A106" s="15" t="s">
        <v>37</v>
      </c>
      <c r="B106" s="16" t="s">
        <v>4</v>
      </c>
      <c r="C106" s="17">
        <f>C107+C110</f>
        <v>124823</v>
      </c>
      <c r="D106" s="17">
        <f>D107+D110</f>
        <v>124823</v>
      </c>
      <c r="E106" s="100">
        <f t="shared" si="3"/>
        <v>0</v>
      </c>
      <c r="F106" s="101">
        <f t="shared" si="4"/>
        <v>100</v>
      </c>
    </row>
    <row r="107" spans="1:6" ht="15.75" customHeight="1">
      <c r="A107" s="22" t="s">
        <v>185</v>
      </c>
      <c r="B107" s="28" t="s">
        <v>186</v>
      </c>
      <c r="C107" s="17">
        <f>C109</f>
        <v>123220</v>
      </c>
      <c r="D107" s="17">
        <f>D109</f>
        <v>123220</v>
      </c>
      <c r="E107" s="100">
        <f t="shared" si="3"/>
        <v>0</v>
      </c>
      <c r="F107" s="101">
        <f t="shared" si="4"/>
        <v>100</v>
      </c>
    </row>
    <row r="108" spans="1:6" ht="16.5" customHeight="1">
      <c r="A108" s="22"/>
      <c r="B108" s="16" t="s">
        <v>54</v>
      </c>
      <c r="C108" s="17"/>
      <c r="D108" s="17"/>
      <c r="E108" s="100"/>
      <c r="F108" s="101"/>
    </row>
    <row r="109" spans="1:6" ht="64.5" customHeight="1">
      <c r="A109" s="22"/>
      <c r="B109" s="16" t="s">
        <v>187</v>
      </c>
      <c r="C109" s="17">
        <v>123220</v>
      </c>
      <c r="D109" s="17">
        <v>123220</v>
      </c>
      <c r="E109" s="100">
        <f t="shared" si="3"/>
        <v>0</v>
      </c>
      <c r="F109" s="101">
        <f t="shared" si="4"/>
        <v>100</v>
      </c>
    </row>
    <row r="110" spans="1:6" ht="18" customHeight="1">
      <c r="A110" s="22" t="s">
        <v>185</v>
      </c>
      <c r="B110" s="28" t="s">
        <v>188</v>
      </c>
      <c r="C110" s="17">
        <f>C111</f>
        <v>1603</v>
      </c>
      <c r="D110" s="17">
        <f>D111</f>
        <v>1603</v>
      </c>
      <c r="E110" s="100">
        <f t="shared" si="3"/>
        <v>0</v>
      </c>
      <c r="F110" s="101">
        <f t="shared" si="4"/>
        <v>100</v>
      </c>
    </row>
    <row r="111" spans="1:6" ht="66" customHeight="1">
      <c r="A111" s="23"/>
      <c r="B111" s="24" t="s">
        <v>187</v>
      </c>
      <c r="C111" s="17">
        <v>1603</v>
      </c>
      <c r="D111" s="17">
        <v>1603</v>
      </c>
      <c r="E111" s="100">
        <f t="shared" si="3"/>
        <v>0</v>
      </c>
      <c r="F111" s="101">
        <f t="shared" si="4"/>
        <v>100</v>
      </c>
    </row>
    <row r="112" spans="1:6" ht="24" customHeight="1">
      <c r="A112" s="25" t="s">
        <v>38</v>
      </c>
      <c r="B112" s="27" t="s">
        <v>12</v>
      </c>
      <c r="C112" s="17">
        <f>C113</f>
        <v>39934.5</v>
      </c>
      <c r="D112" s="17">
        <f>D113</f>
        <v>39934.5</v>
      </c>
      <c r="E112" s="100">
        <f t="shared" si="3"/>
        <v>0</v>
      </c>
      <c r="F112" s="101">
        <f t="shared" si="4"/>
        <v>100</v>
      </c>
    </row>
    <row r="113" spans="1:6" ht="36.75" customHeight="1">
      <c r="A113" s="23" t="s">
        <v>189</v>
      </c>
      <c r="B113" s="56" t="s">
        <v>190</v>
      </c>
      <c r="C113" s="17">
        <f>9934.5+10000+20000</f>
        <v>39934.5</v>
      </c>
      <c r="D113" s="17">
        <f>9934.5+10000+20000</f>
        <v>39934.5</v>
      </c>
      <c r="E113" s="100">
        <f t="shared" si="3"/>
        <v>0</v>
      </c>
      <c r="F113" s="101">
        <f t="shared" si="4"/>
        <v>100</v>
      </c>
    </row>
    <row r="114" spans="1:6" ht="31.5" customHeight="1">
      <c r="A114" s="12" t="s">
        <v>53</v>
      </c>
      <c r="B114" s="13" t="s">
        <v>191</v>
      </c>
      <c r="C114" s="14">
        <f>C115+C119</f>
        <v>251063.1</v>
      </c>
      <c r="D114" s="14">
        <f>D115+D119</f>
        <v>250526.8</v>
      </c>
      <c r="E114" s="98">
        <f t="shared" si="3"/>
        <v>536.3000000000175</v>
      </c>
      <c r="F114" s="99">
        <f t="shared" si="4"/>
        <v>99.78638836212887</v>
      </c>
    </row>
    <row r="115" spans="1:6" ht="24" customHeight="1">
      <c r="A115" s="15" t="s">
        <v>192</v>
      </c>
      <c r="B115" s="28" t="s">
        <v>193</v>
      </c>
      <c r="C115" s="17">
        <f>C116</f>
        <v>119212</v>
      </c>
      <c r="D115" s="17">
        <f>D116</f>
        <v>119212</v>
      </c>
      <c r="E115" s="100">
        <f t="shared" si="3"/>
        <v>0</v>
      </c>
      <c r="F115" s="101">
        <f t="shared" si="4"/>
        <v>100</v>
      </c>
    </row>
    <row r="116" spans="1:6" ht="25.5">
      <c r="A116" s="15" t="s">
        <v>194</v>
      </c>
      <c r="B116" s="18" t="s">
        <v>195</v>
      </c>
      <c r="C116" s="17">
        <f>C118</f>
        <v>119212</v>
      </c>
      <c r="D116" s="17">
        <f>D118</f>
        <v>119212</v>
      </c>
      <c r="E116" s="100">
        <f t="shared" si="3"/>
        <v>0</v>
      </c>
      <c r="F116" s="101">
        <f t="shared" si="4"/>
        <v>100</v>
      </c>
    </row>
    <row r="117" spans="1:6" ht="12.75">
      <c r="A117" s="15"/>
      <c r="B117" s="18" t="s">
        <v>54</v>
      </c>
      <c r="C117" s="17"/>
      <c r="D117" s="17"/>
      <c r="E117" s="100"/>
      <c r="F117" s="101"/>
    </row>
    <row r="118" spans="1:6" ht="51">
      <c r="A118" s="15"/>
      <c r="B118" s="57" t="s">
        <v>196</v>
      </c>
      <c r="C118" s="17">
        <v>119212</v>
      </c>
      <c r="D118" s="17">
        <v>119212</v>
      </c>
      <c r="E118" s="100">
        <f t="shared" si="3"/>
        <v>0</v>
      </c>
      <c r="F118" s="101">
        <f t="shared" si="4"/>
        <v>100</v>
      </c>
    </row>
    <row r="119" spans="1:6" ht="24.75" customHeight="1">
      <c r="A119" s="15" t="s">
        <v>9</v>
      </c>
      <c r="B119" s="16" t="s">
        <v>33</v>
      </c>
      <c r="C119" s="17">
        <f>C120</f>
        <v>131851.1</v>
      </c>
      <c r="D119" s="17">
        <f>D120</f>
        <v>131314.8</v>
      </c>
      <c r="E119" s="100">
        <f t="shared" si="3"/>
        <v>536.3000000000175</v>
      </c>
      <c r="F119" s="101">
        <f t="shared" si="4"/>
        <v>99.59325329860728</v>
      </c>
    </row>
    <row r="120" spans="1:8" ht="18.75" customHeight="1">
      <c r="A120" s="23" t="s">
        <v>197</v>
      </c>
      <c r="B120" s="24" t="s">
        <v>198</v>
      </c>
      <c r="C120" s="17">
        <f>SUM(C122:C140)</f>
        <v>131851.1</v>
      </c>
      <c r="D120" s="17">
        <f>SUM(D122:D140)</f>
        <v>131314.8</v>
      </c>
      <c r="E120" s="100">
        <f t="shared" si="3"/>
        <v>536.3000000000175</v>
      </c>
      <c r="F120" s="101">
        <f t="shared" si="4"/>
        <v>99.59325329860728</v>
      </c>
      <c r="H120" s="79"/>
    </row>
    <row r="121" spans="1:6" ht="17.25" customHeight="1">
      <c r="A121" s="22"/>
      <c r="B121" s="16" t="s">
        <v>34</v>
      </c>
      <c r="C121" s="17"/>
      <c r="D121" s="17"/>
      <c r="E121" s="100"/>
      <c r="F121" s="101"/>
    </row>
    <row r="122" spans="1:6" ht="96.75" customHeight="1">
      <c r="A122" s="22"/>
      <c r="B122" s="16" t="s">
        <v>199</v>
      </c>
      <c r="C122" s="17">
        <v>68737</v>
      </c>
      <c r="D122" s="17">
        <v>68737</v>
      </c>
      <c r="E122" s="100">
        <f t="shared" si="3"/>
        <v>0</v>
      </c>
      <c r="F122" s="101">
        <f t="shared" si="4"/>
        <v>100</v>
      </c>
    </row>
    <row r="123" spans="1:6" ht="74.25" customHeight="1">
      <c r="A123" s="58"/>
      <c r="B123" s="16" t="s">
        <v>200</v>
      </c>
      <c r="C123" s="59">
        <v>2854.3</v>
      </c>
      <c r="D123" s="59">
        <v>2854.2</v>
      </c>
      <c r="E123" s="100">
        <f t="shared" si="3"/>
        <v>0.1000000000003638</v>
      </c>
      <c r="F123" s="101">
        <f t="shared" si="4"/>
        <v>99.99649651403145</v>
      </c>
    </row>
    <row r="124" spans="1:6" ht="76.5" customHeight="1">
      <c r="A124" s="42"/>
      <c r="B124" s="16" t="s">
        <v>201</v>
      </c>
      <c r="C124" s="17">
        <v>157.3</v>
      </c>
      <c r="D124" s="17">
        <v>157.3</v>
      </c>
      <c r="E124" s="100">
        <f t="shared" si="3"/>
        <v>0</v>
      </c>
      <c r="F124" s="101">
        <f t="shared" si="4"/>
        <v>100</v>
      </c>
    </row>
    <row r="125" spans="1:7" ht="73.5" customHeight="1">
      <c r="A125" s="22"/>
      <c r="B125" s="28" t="s">
        <v>202</v>
      </c>
      <c r="C125" s="17">
        <v>170.7</v>
      </c>
      <c r="D125" s="17">
        <v>170.7</v>
      </c>
      <c r="E125" s="100">
        <f t="shared" si="3"/>
        <v>0</v>
      </c>
      <c r="F125" s="101">
        <f t="shared" si="4"/>
        <v>100</v>
      </c>
      <c r="G125" s="79"/>
    </row>
    <row r="126" spans="1:6" ht="84" customHeight="1">
      <c r="A126" s="22"/>
      <c r="B126" s="60" t="s">
        <v>203</v>
      </c>
      <c r="C126" s="17">
        <v>34.5</v>
      </c>
      <c r="D126" s="17">
        <v>34.5</v>
      </c>
      <c r="E126" s="100">
        <f t="shared" si="3"/>
        <v>0</v>
      </c>
      <c r="F126" s="101">
        <f t="shared" si="4"/>
        <v>100</v>
      </c>
    </row>
    <row r="127" spans="1:6" ht="68.25" customHeight="1">
      <c r="A127" s="22"/>
      <c r="B127" s="61" t="s">
        <v>204</v>
      </c>
      <c r="C127" s="17">
        <v>1712.4</v>
      </c>
      <c r="D127" s="17">
        <v>1712.4</v>
      </c>
      <c r="E127" s="100">
        <f t="shared" si="3"/>
        <v>0</v>
      </c>
      <c r="F127" s="101">
        <f t="shared" si="4"/>
        <v>100</v>
      </c>
    </row>
    <row r="128" spans="1:6" ht="69.75" customHeight="1">
      <c r="A128" s="22"/>
      <c r="B128" s="61" t="s">
        <v>205</v>
      </c>
      <c r="C128" s="17">
        <v>1000</v>
      </c>
      <c r="D128" s="17">
        <v>800</v>
      </c>
      <c r="E128" s="100">
        <f t="shared" si="3"/>
        <v>200</v>
      </c>
      <c r="F128" s="101">
        <f t="shared" si="4"/>
        <v>80</v>
      </c>
    </row>
    <row r="129" spans="1:6" ht="63.75">
      <c r="A129" s="22"/>
      <c r="B129" s="61" t="s">
        <v>206</v>
      </c>
      <c r="C129" s="17">
        <v>680</v>
      </c>
      <c r="D129" s="17">
        <v>400</v>
      </c>
      <c r="E129" s="100">
        <f t="shared" si="3"/>
        <v>280</v>
      </c>
      <c r="F129" s="101">
        <f t="shared" si="4"/>
        <v>58.82352941176471</v>
      </c>
    </row>
    <row r="130" spans="1:6" ht="60" customHeight="1">
      <c r="A130" s="22"/>
      <c r="B130" s="61" t="s">
        <v>207</v>
      </c>
      <c r="C130" s="17">
        <v>23694.2</v>
      </c>
      <c r="D130" s="17">
        <v>23694.1</v>
      </c>
      <c r="E130" s="100">
        <f t="shared" si="3"/>
        <v>0.10000000000218279</v>
      </c>
      <c r="F130" s="101">
        <f t="shared" si="4"/>
        <v>99.99957795578663</v>
      </c>
    </row>
    <row r="131" spans="1:6" ht="57.75" customHeight="1">
      <c r="A131" s="22"/>
      <c r="B131" s="57" t="s">
        <v>208</v>
      </c>
      <c r="C131" s="17">
        <f>540-111</f>
        <v>429</v>
      </c>
      <c r="D131" s="17">
        <f>540-111</f>
        <v>429</v>
      </c>
      <c r="E131" s="100">
        <f t="shared" si="3"/>
        <v>0</v>
      </c>
      <c r="F131" s="101">
        <f t="shared" si="4"/>
        <v>100</v>
      </c>
    </row>
    <row r="132" spans="1:6" ht="63.75" customHeight="1">
      <c r="A132" s="22"/>
      <c r="B132" s="57" t="s">
        <v>209</v>
      </c>
      <c r="C132" s="17">
        <v>1185</v>
      </c>
      <c r="D132" s="17">
        <v>1185</v>
      </c>
      <c r="E132" s="100">
        <f t="shared" si="3"/>
        <v>0</v>
      </c>
      <c r="F132" s="101">
        <f t="shared" si="4"/>
        <v>100</v>
      </c>
    </row>
    <row r="133" spans="1:6" ht="92.25" customHeight="1">
      <c r="A133" s="22"/>
      <c r="B133" s="57" t="s">
        <v>210</v>
      </c>
      <c r="C133" s="17">
        <v>4378.3</v>
      </c>
      <c r="D133" s="17">
        <v>4378.3</v>
      </c>
      <c r="E133" s="100">
        <f t="shared" si="3"/>
        <v>0</v>
      </c>
      <c r="F133" s="101">
        <f t="shared" si="4"/>
        <v>100</v>
      </c>
    </row>
    <row r="134" spans="1:6" ht="66" customHeight="1">
      <c r="A134" s="22"/>
      <c r="B134" s="57" t="s">
        <v>211</v>
      </c>
      <c r="C134" s="17">
        <v>773</v>
      </c>
      <c r="D134" s="17">
        <v>773</v>
      </c>
      <c r="E134" s="100">
        <f t="shared" si="3"/>
        <v>0</v>
      </c>
      <c r="F134" s="101">
        <f t="shared" si="4"/>
        <v>100</v>
      </c>
    </row>
    <row r="135" spans="1:6" ht="57" customHeight="1">
      <c r="A135" s="22"/>
      <c r="B135" s="57" t="s">
        <v>212</v>
      </c>
      <c r="C135" s="17">
        <v>1210</v>
      </c>
      <c r="D135" s="17">
        <v>1210</v>
      </c>
      <c r="E135" s="100">
        <f t="shared" si="3"/>
        <v>0</v>
      </c>
      <c r="F135" s="101">
        <f t="shared" si="4"/>
        <v>100</v>
      </c>
    </row>
    <row r="136" spans="1:6" ht="93.75" customHeight="1">
      <c r="A136" s="22"/>
      <c r="B136" s="57" t="s">
        <v>213</v>
      </c>
      <c r="C136" s="17">
        <v>19406.8</v>
      </c>
      <c r="D136" s="17">
        <v>19405.8</v>
      </c>
      <c r="E136" s="100">
        <f t="shared" si="3"/>
        <v>1</v>
      </c>
      <c r="F136" s="101">
        <f t="shared" si="4"/>
        <v>99.9948471669724</v>
      </c>
    </row>
    <row r="137" spans="1:6" ht="78" customHeight="1">
      <c r="A137" s="22"/>
      <c r="B137" s="62" t="s">
        <v>263</v>
      </c>
      <c r="C137" s="17">
        <v>93.5</v>
      </c>
      <c r="D137" s="17">
        <v>93.5</v>
      </c>
      <c r="E137" s="100">
        <f t="shared" si="3"/>
        <v>0</v>
      </c>
      <c r="F137" s="101">
        <f t="shared" si="4"/>
        <v>100</v>
      </c>
    </row>
    <row r="138" spans="1:6" ht="63.75">
      <c r="A138" s="22"/>
      <c r="B138" s="62" t="s">
        <v>214</v>
      </c>
      <c r="C138" s="17">
        <v>273</v>
      </c>
      <c r="D138" s="17">
        <v>218</v>
      </c>
      <c r="E138" s="100">
        <f aca="true" t="shared" si="5" ref="E138:E181">C138-D138</f>
        <v>55</v>
      </c>
      <c r="F138" s="101">
        <f t="shared" si="4"/>
        <v>79.85347985347985</v>
      </c>
    </row>
    <row r="139" spans="1:6" ht="48.75" customHeight="1">
      <c r="A139" s="22"/>
      <c r="B139" s="62" t="s">
        <v>215</v>
      </c>
      <c r="C139" s="17">
        <f>661.5-0.1</f>
        <v>661.4</v>
      </c>
      <c r="D139" s="17">
        <f>661.5-0.1</f>
        <v>661.4</v>
      </c>
      <c r="E139" s="100">
        <f t="shared" si="5"/>
        <v>0</v>
      </c>
      <c r="F139" s="101">
        <f t="shared" si="4"/>
        <v>100</v>
      </c>
    </row>
    <row r="140" spans="1:6" ht="90" customHeight="1">
      <c r="A140" s="22"/>
      <c r="B140" s="35" t="s">
        <v>216</v>
      </c>
      <c r="C140" s="17">
        <v>4400.7</v>
      </c>
      <c r="D140" s="17">
        <v>4400.6</v>
      </c>
      <c r="E140" s="100">
        <f t="shared" si="5"/>
        <v>0.0999999999994543</v>
      </c>
      <c r="F140" s="101">
        <f aca="true" t="shared" si="6" ref="F140:F181">D140/C140*100</f>
        <v>99.99772763424002</v>
      </c>
    </row>
    <row r="141" spans="1:6" ht="23.25" customHeight="1">
      <c r="A141" s="12" t="s">
        <v>5</v>
      </c>
      <c r="B141" s="63" t="s">
        <v>217</v>
      </c>
      <c r="C141" s="14">
        <f>C142+C145+C147+C150+C164</f>
        <v>180598</v>
      </c>
      <c r="D141" s="14">
        <f>D142+D145+D147+D150+D164</f>
        <v>179002</v>
      </c>
      <c r="E141" s="98">
        <f t="shared" si="5"/>
        <v>1596</v>
      </c>
      <c r="F141" s="99">
        <f t="shared" si="6"/>
        <v>99.11626928315928</v>
      </c>
    </row>
    <row r="142" spans="1:6" ht="21.75" customHeight="1">
      <c r="A142" s="15" t="s">
        <v>6</v>
      </c>
      <c r="B142" s="18" t="s">
        <v>218</v>
      </c>
      <c r="C142" s="17">
        <f>C143</f>
        <v>1171.6</v>
      </c>
      <c r="D142" s="17">
        <f>D143</f>
        <v>1171.6</v>
      </c>
      <c r="E142" s="100">
        <f t="shared" si="5"/>
        <v>0</v>
      </c>
      <c r="F142" s="101">
        <f t="shared" si="6"/>
        <v>100</v>
      </c>
    </row>
    <row r="143" spans="1:6" ht="25.5" customHeight="1">
      <c r="A143" s="23" t="s">
        <v>219</v>
      </c>
      <c r="B143" s="18" t="s">
        <v>220</v>
      </c>
      <c r="C143" s="17">
        <f>C144</f>
        <v>1171.6</v>
      </c>
      <c r="D143" s="17">
        <f>D144</f>
        <v>1171.6</v>
      </c>
      <c r="E143" s="100">
        <f t="shared" si="5"/>
        <v>0</v>
      </c>
      <c r="F143" s="101">
        <f t="shared" si="6"/>
        <v>100</v>
      </c>
    </row>
    <row r="144" spans="1:6" ht="31.5" customHeight="1">
      <c r="A144" s="23"/>
      <c r="B144" s="18" t="s">
        <v>221</v>
      </c>
      <c r="C144" s="17">
        <v>1171.6</v>
      </c>
      <c r="D144" s="17">
        <v>1171.6</v>
      </c>
      <c r="E144" s="100">
        <f t="shared" si="5"/>
        <v>0</v>
      </c>
      <c r="F144" s="101">
        <f t="shared" si="6"/>
        <v>100</v>
      </c>
    </row>
    <row r="145" spans="1:6" ht="24.75" customHeight="1">
      <c r="A145" s="64" t="s">
        <v>116</v>
      </c>
      <c r="B145" s="65" t="s">
        <v>117</v>
      </c>
      <c r="C145" s="17">
        <f>C146</f>
        <v>673.9</v>
      </c>
      <c r="D145" s="17">
        <f>D146</f>
        <v>318.4</v>
      </c>
      <c r="E145" s="100">
        <f t="shared" si="5"/>
        <v>355.5</v>
      </c>
      <c r="F145" s="101">
        <f t="shared" si="6"/>
        <v>47.24736607805312</v>
      </c>
    </row>
    <row r="146" spans="1:6" ht="29.25" customHeight="1">
      <c r="A146" s="64" t="s">
        <v>222</v>
      </c>
      <c r="B146" s="65" t="s">
        <v>223</v>
      </c>
      <c r="C146" s="17">
        <f>693.1-19.2</f>
        <v>673.9</v>
      </c>
      <c r="D146" s="17">
        <v>318.4</v>
      </c>
      <c r="E146" s="100">
        <f t="shared" si="5"/>
        <v>355.5</v>
      </c>
      <c r="F146" s="101">
        <f t="shared" si="6"/>
        <v>47.24736607805312</v>
      </c>
    </row>
    <row r="147" spans="1:6" ht="31.5" customHeight="1">
      <c r="A147" s="64" t="s">
        <v>224</v>
      </c>
      <c r="B147" s="65" t="s">
        <v>225</v>
      </c>
      <c r="C147" s="17">
        <f>C148</f>
        <v>38</v>
      </c>
      <c r="D147" s="17">
        <f>D148</f>
        <v>38</v>
      </c>
      <c r="E147" s="100">
        <f t="shared" si="5"/>
        <v>0</v>
      </c>
      <c r="F147" s="101">
        <f t="shared" si="6"/>
        <v>100</v>
      </c>
    </row>
    <row r="148" spans="1:6" ht="34.5" customHeight="1">
      <c r="A148" s="64" t="s">
        <v>226</v>
      </c>
      <c r="B148" s="65" t="s">
        <v>227</v>
      </c>
      <c r="C148" s="17">
        <f>C149</f>
        <v>38</v>
      </c>
      <c r="D148" s="17">
        <f>D149</f>
        <v>38</v>
      </c>
      <c r="E148" s="100">
        <f t="shared" si="5"/>
        <v>0</v>
      </c>
      <c r="F148" s="101">
        <f t="shared" si="6"/>
        <v>100</v>
      </c>
    </row>
    <row r="149" spans="1:6" ht="30.75" customHeight="1">
      <c r="A149" s="64"/>
      <c r="B149" s="66" t="s">
        <v>228</v>
      </c>
      <c r="C149" s="17">
        <v>38</v>
      </c>
      <c r="D149" s="17">
        <v>38</v>
      </c>
      <c r="E149" s="100">
        <f t="shared" si="5"/>
        <v>0</v>
      </c>
      <c r="F149" s="101">
        <f t="shared" si="6"/>
        <v>100</v>
      </c>
    </row>
    <row r="150" spans="1:6" ht="29.25" customHeight="1">
      <c r="A150" s="15" t="s">
        <v>7</v>
      </c>
      <c r="B150" s="16" t="s">
        <v>55</v>
      </c>
      <c r="C150" s="17">
        <f>C151</f>
        <v>178406.3</v>
      </c>
      <c r="D150" s="17">
        <f>D151</f>
        <v>177407.3</v>
      </c>
      <c r="E150" s="100">
        <f t="shared" si="5"/>
        <v>999</v>
      </c>
      <c r="F150" s="101">
        <f t="shared" si="6"/>
        <v>99.44004219581932</v>
      </c>
    </row>
    <row r="151" spans="1:6" ht="24.75" customHeight="1">
      <c r="A151" s="22" t="s">
        <v>229</v>
      </c>
      <c r="B151" s="24" t="s">
        <v>230</v>
      </c>
      <c r="C151" s="17">
        <f>C153+C154+C155+C156+C157+C158+C161+C162+C163</f>
        <v>178406.3</v>
      </c>
      <c r="D151" s="17">
        <f>D153+D154+D155+D156+D157+D158+D161+D162+D163</f>
        <v>177407.3</v>
      </c>
      <c r="E151" s="100">
        <f t="shared" si="5"/>
        <v>999</v>
      </c>
      <c r="F151" s="101">
        <f t="shared" si="6"/>
        <v>99.44004219581932</v>
      </c>
    </row>
    <row r="152" spans="1:6" ht="13.5" customHeight="1">
      <c r="A152" s="15"/>
      <c r="B152" s="16" t="s">
        <v>54</v>
      </c>
      <c r="C152" s="17"/>
      <c r="D152" s="17"/>
      <c r="E152" s="100"/>
      <c r="F152" s="101"/>
    </row>
    <row r="153" spans="1:6" ht="76.5">
      <c r="A153" s="15"/>
      <c r="B153" s="28" t="s">
        <v>231</v>
      </c>
      <c r="C153" s="17">
        <v>2159.2</v>
      </c>
      <c r="D153" s="17">
        <v>1700</v>
      </c>
      <c r="E153" s="100">
        <f t="shared" si="5"/>
        <v>459.1999999999998</v>
      </c>
      <c r="F153" s="101">
        <f t="shared" si="6"/>
        <v>78.7328640237125</v>
      </c>
    </row>
    <row r="154" spans="1:6" ht="68.25" customHeight="1">
      <c r="A154" s="15"/>
      <c r="B154" s="16" t="s">
        <v>232</v>
      </c>
      <c r="C154" s="17">
        <v>643.6</v>
      </c>
      <c r="D154" s="17">
        <v>643.6</v>
      </c>
      <c r="E154" s="100">
        <f t="shared" si="5"/>
        <v>0</v>
      </c>
      <c r="F154" s="101">
        <f t="shared" si="6"/>
        <v>100</v>
      </c>
    </row>
    <row r="155" spans="1:6" ht="76.5">
      <c r="A155" s="15"/>
      <c r="B155" s="16" t="s">
        <v>233</v>
      </c>
      <c r="C155" s="17">
        <v>5454.5</v>
      </c>
      <c r="D155" s="17">
        <v>5454.5</v>
      </c>
      <c r="E155" s="100">
        <f t="shared" si="5"/>
        <v>0</v>
      </c>
      <c r="F155" s="101">
        <f t="shared" si="6"/>
        <v>100</v>
      </c>
    </row>
    <row r="156" spans="1:6" ht="78" customHeight="1">
      <c r="A156" s="15"/>
      <c r="B156" s="60" t="s">
        <v>234</v>
      </c>
      <c r="C156" s="17">
        <f>1752.9+172.5</f>
        <v>1925.4</v>
      </c>
      <c r="D156" s="17">
        <f>1752.9+172.5</f>
        <v>1925.4</v>
      </c>
      <c r="E156" s="100">
        <f t="shared" si="5"/>
        <v>0</v>
      </c>
      <c r="F156" s="101">
        <f t="shared" si="6"/>
        <v>100</v>
      </c>
    </row>
    <row r="157" spans="1:6" ht="75" customHeight="1">
      <c r="A157" s="15"/>
      <c r="B157" s="28" t="s">
        <v>235</v>
      </c>
      <c r="C157" s="17">
        <f>103411.5+1487.3</f>
        <v>104898.8</v>
      </c>
      <c r="D157" s="17">
        <f>103411.5+1487.3</f>
        <v>104898.8</v>
      </c>
      <c r="E157" s="100">
        <f t="shared" si="5"/>
        <v>0</v>
      </c>
      <c r="F157" s="101">
        <f t="shared" si="6"/>
        <v>100</v>
      </c>
    </row>
    <row r="158" spans="1:6" ht="36.75" customHeight="1">
      <c r="A158" s="15"/>
      <c r="B158" s="16" t="s">
        <v>236</v>
      </c>
      <c r="C158" s="17">
        <f>C159+C160</f>
        <v>2977.6</v>
      </c>
      <c r="D158" s="17">
        <f>D159+D160</f>
        <v>2556.2</v>
      </c>
      <c r="E158" s="100">
        <f t="shared" si="5"/>
        <v>421.4000000000001</v>
      </c>
      <c r="F158" s="101">
        <f t="shared" si="6"/>
        <v>85.84766254701773</v>
      </c>
    </row>
    <row r="159" spans="1:6" ht="66.75" customHeight="1">
      <c r="A159" s="15"/>
      <c r="B159" s="16" t="s">
        <v>126</v>
      </c>
      <c r="C159" s="17">
        <v>2300</v>
      </c>
      <c r="D159" s="17">
        <v>2049.1</v>
      </c>
      <c r="E159" s="100">
        <f t="shared" si="5"/>
        <v>250.9000000000001</v>
      </c>
      <c r="F159" s="101">
        <f t="shared" si="6"/>
        <v>89.09130434782608</v>
      </c>
    </row>
    <row r="160" spans="1:6" ht="109.5" customHeight="1">
      <c r="A160" s="15"/>
      <c r="B160" s="16" t="s">
        <v>237</v>
      </c>
      <c r="C160" s="17">
        <v>677.6</v>
      </c>
      <c r="D160" s="17">
        <v>507.1</v>
      </c>
      <c r="E160" s="100">
        <f t="shared" si="5"/>
        <v>170.5</v>
      </c>
      <c r="F160" s="101">
        <f t="shared" si="6"/>
        <v>74.83766233766234</v>
      </c>
    </row>
    <row r="161" spans="1:6" s="78" customFormat="1" ht="57.75" customHeight="1">
      <c r="A161" s="15"/>
      <c r="B161" s="16" t="s">
        <v>238</v>
      </c>
      <c r="C161" s="17">
        <v>1041.7</v>
      </c>
      <c r="D161" s="17">
        <v>923.3</v>
      </c>
      <c r="E161" s="100">
        <f t="shared" si="5"/>
        <v>118.40000000000009</v>
      </c>
      <c r="F161" s="101">
        <f t="shared" si="6"/>
        <v>88.63396371316117</v>
      </c>
    </row>
    <row r="162" spans="1:6" ht="69.75" customHeight="1">
      <c r="A162" s="15"/>
      <c r="B162" s="16" t="s">
        <v>239</v>
      </c>
      <c r="C162" s="17">
        <v>58158.7</v>
      </c>
      <c r="D162" s="17">
        <v>58158.7</v>
      </c>
      <c r="E162" s="100">
        <f t="shared" si="5"/>
        <v>0</v>
      </c>
      <c r="F162" s="101">
        <f t="shared" si="6"/>
        <v>100</v>
      </c>
    </row>
    <row r="163" spans="1:6" ht="77.25" customHeight="1">
      <c r="A163" s="15"/>
      <c r="B163" s="28" t="s">
        <v>240</v>
      </c>
      <c r="C163" s="17">
        <v>1146.8</v>
      </c>
      <c r="D163" s="17">
        <v>1146.8</v>
      </c>
      <c r="E163" s="100">
        <f t="shared" si="5"/>
        <v>0</v>
      </c>
      <c r="F163" s="101">
        <f t="shared" si="6"/>
        <v>100</v>
      </c>
    </row>
    <row r="164" spans="1:6" ht="12.75">
      <c r="A164" s="25" t="s">
        <v>241</v>
      </c>
      <c r="B164" s="18" t="s">
        <v>242</v>
      </c>
      <c r="C164" s="67">
        <f>C165</f>
        <v>308.2</v>
      </c>
      <c r="D164" s="67">
        <f>D165</f>
        <v>66.7</v>
      </c>
      <c r="E164" s="100">
        <f t="shared" si="5"/>
        <v>241.5</v>
      </c>
      <c r="F164" s="101">
        <f t="shared" si="6"/>
        <v>21.64179104477612</v>
      </c>
    </row>
    <row r="165" spans="1:6" ht="25.5">
      <c r="A165" s="25" t="s">
        <v>243</v>
      </c>
      <c r="B165" s="33" t="s">
        <v>244</v>
      </c>
      <c r="C165" s="67">
        <f>C166</f>
        <v>308.2</v>
      </c>
      <c r="D165" s="67">
        <f>D166</f>
        <v>66.7</v>
      </c>
      <c r="E165" s="100">
        <f t="shared" si="5"/>
        <v>241.5</v>
      </c>
      <c r="F165" s="101">
        <f t="shared" si="6"/>
        <v>21.64179104477612</v>
      </c>
    </row>
    <row r="166" spans="1:6" ht="25.5">
      <c r="A166" s="25"/>
      <c r="B166" s="33" t="s">
        <v>245</v>
      </c>
      <c r="C166" s="67">
        <v>308.2</v>
      </c>
      <c r="D166" s="67">
        <v>66.7</v>
      </c>
      <c r="E166" s="100">
        <f t="shared" si="5"/>
        <v>241.5</v>
      </c>
      <c r="F166" s="101">
        <f t="shared" si="6"/>
        <v>21.64179104477612</v>
      </c>
    </row>
    <row r="167" spans="1:6" ht="12.75">
      <c r="A167" s="12" t="s">
        <v>32</v>
      </c>
      <c r="B167" s="13" t="s">
        <v>8</v>
      </c>
      <c r="C167" s="14">
        <f>C168+C171</f>
        <v>8723.5</v>
      </c>
      <c r="D167" s="14">
        <f>D168+D171</f>
        <v>8739.7</v>
      </c>
      <c r="E167" s="98">
        <f t="shared" si="5"/>
        <v>-16.200000000000728</v>
      </c>
      <c r="F167" s="99">
        <f t="shared" si="6"/>
        <v>100.18570527884452</v>
      </c>
    </row>
    <row r="168" spans="1:6" ht="38.25">
      <c r="A168" s="23" t="s">
        <v>104</v>
      </c>
      <c r="B168" s="24" t="s">
        <v>105</v>
      </c>
      <c r="C168" s="17">
        <f>C169</f>
        <v>2.4</v>
      </c>
      <c r="D168" s="17">
        <f>D169</f>
        <v>2.4</v>
      </c>
      <c r="E168" s="100">
        <f t="shared" si="5"/>
        <v>0</v>
      </c>
      <c r="F168" s="101">
        <f t="shared" si="6"/>
        <v>100</v>
      </c>
    </row>
    <row r="169" spans="1:6" ht="25.5">
      <c r="A169" s="23" t="s">
        <v>246</v>
      </c>
      <c r="B169" s="68" t="s">
        <v>247</v>
      </c>
      <c r="C169" s="17">
        <f>C170</f>
        <v>2.4</v>
      </c>
      <c r="D169" s="17">
        <f>D170</f>
        <v>2.4</v>
      </c>
      <c r="E169" s="100">
        <f t="shared" si="5"/>
        <v>0</v>
      </c>
      <c r="F169" s="101">
        <f t="shared" si="6"/>
        <v>100</v>
      </c>
    </row>
    <row r="170" spans="1:6" ht="63.75">
      <c r="A170" s="23"/>
      <c r="B170" s="68" t="s">
        <v>248</v>
      </c>
      <c r="C170" s="17">
        <v>2.4</v>
      </c>
      <c r="D170" s="17">
        <v>2.4</v>
      </c>
      <c r="E170" s="100">
        <f t="shared" si="5"/>
        <v>0</v>
      </c>
      <c r="F170" s="101">
        <f t="shared" si="6"/>
        <v>100</v>
      </c>
    </row>
    <row r="171" spans="1:6" ht="12.75">
      <c r="A171" s="15" t="s">
        <v>64</v>
      </c>
      <c r="B171" s="16" t="s">
        <v>63</v>
      </c>
      <c r="C171" s="17">
        <f>C172</f>
        <v>8721.1</v>
      </c>
      <c r="D171" s="17">
        <f>D172</f>
        <v>8737.300000000001</v>
      </c>
      <c r="E171" s="100">
        <f t="shared" si="5"/>
        <v>-16.200000000000728</v>
      </c>
      <c r="F171" s="101">
        <f t="shared" si="6"/>
        <v>100.1857563839424</v>
      </c>
    </row>
    <row r="172" spans="1:6" ht="12.75">
      <c r="A172" s="22" t="s">
        <v>249</v>
      </c>
      <c r="B172" s="28" t="s">
        <v>250</v>
      </c>
      <c r="C172" s="17">
        <f>C174+C177+C178</f>
        <v>8721.1</v>
      </c>
      <c r="D172" s="17">
        <f>D174+D177+D178</f>
        <v>8737.300000000001</v>
      </c>
      <c r="E172" s="100">
        <f t="shared" si="5"/>
        <v>-16.200000000000728</v>
      </c>
      <c r="F172" s="101">
        <f t="shared" si="6"/>
        <v>100.1857563839424</v>
      </c>
    </row>
    <row r="173" spans="1:6" ht="12.75">
      <c r="A173" s="15"/>
      <c r="B173" s="16" t="s">
        <v>54</v>
      </c>
      <c r="C173" s="17"/>
      <c r="D173" s="17"/>
      <c r="E173" s="100"/>
      <c r="F173" s="101"/>
    </row>
    <row r="174" spans="1:6" ht="51">
      <c r="A174" s="15"/>
      <c r="B174" s="16" t="s">
        <v>251</v>
      </c>
      <c r="C174" s="17">
        <f>C175+C176</f>
        <v>7663.5</v>
      </c>
      <c r="D174" s="17">
        <f>D175+D176</f>
        <v>7679.7</v>
      </c>
      <c r="E174" s="100">
        <f t="shared" si="5"/>
        <v>-16.199999999999818</v>
      </c>
      <c r="F174" s="101">
        <f t="shared" si="6"/>
        <v>100.21139166177333</v>
      </c>
    </row>
    <row r="175" spans="1:6" ht="38.25">
      <c r="A175" s="15"/>
      <c r="B175" s="16" t="s">
        <v>252</v>
      </c>
      <c r="C175" s="17">
        <v>6759.4</v>
      </c>
      <c r="D175" s="17">
        <v>6759.4</v>
      </c>
      <c r="E175" s="100">
        <f t="shared" si="5"/>
        <v>0</v>
      </c>
      <c r="F175" s="101">
        <f t="shared" si="6"/>
        <v>100</v>
      </c>
    </row>
    <row r="176" spans="1:6" ht="72" customHeight="1">
      <c r="A176" s="15"/>
      <c r="B176" s="16" t="s">
        <v>253</v>
      </c>
      <c r="C176" s="17">
        <v>904.1</v>
      </c>
      <c r="D176" s="17">
        <v>920.3</v>
      </c>
      <c r="E176" s="100">
        <f t="shared" si="5"/>
        <v>-16.199999999999932</v>
      </c>
      <c r="F176" s="101">
        <f t="shared" si="6"/>
        <v>101.79183718615197</v>
      </c>
    </row>
    <row r="177" spans="1:6" ht="25.5">
      <c r="A177" s="15"/>
      <c r="B177" s="16" t="s">
        <v>254</v>
      </c>
      <c r="C177" s="69">
        <v>1000</v>
      </c>
      <c r="D177" s="69">
        <v>1000</v>
      </c>
      <c r="E177" s="100">
        <f t="shared" si="5"/>
        <v>0</v>
      </c>
      <c r="F177" s="101">
        <f t="shared" si="6"/>
        <v>100</v>
      </c>
    </row>
    <row r="178" spans="1:6" ht="114.75">
      <c r="A178" s="15"/>
      <c r="B178" s="16" t="s">
        <v>255</v>
      </c>
      <c r="C178" s="69">
        <v>57.6</v>
      </c>
      <c r="D178" s="69">
        <v>57.6</v>
      </c>
      <c r="E178" s="100">
        <f t="shared" si="5"/>
        <v>0</v>
      </c>
      <c r="F178" s="101">
        <f t="shared" si="6"/>
        <v>100</v>
      </c>
    </row>
    <row r="179" spans="1:6" ht="25.5">
      <c r="A179" s="36" t="s">
        <v>127</v>
      </c>
      <c r="B179" s="37" t="s">
        <v>256</v>
      </c>
      <c r="C179" s="70">
        <f>C180</f>
        <v>809.1</v>
      </c>
      <c r="D179" s="70">
        <f>D180</f>
        <v>-5412.6</v>
      </c>
      <c r="E179" s="98">
        <f t="shared" si="5"/>
        <v>6221.700000000001</v>
      </c>
      <c r="F179" s="99">
        <f t="shared" si="6"/>
        <v>-668.9655172413793</v>
      </c>
    </row>
    <row r="180" spans="1:6" ht="25.5">
      <c r="A180" s="71" t="s">
        <v>257</v>
      </c>
      <c r="B180" s="48" t="s">
        <v>258</v>
      </c>
      <c r="C180" s="72">
        <v>809.1</v>
      </c>
      <c r="D180" s="72">
        <v>-5412.6</v>
      </c>
      <c r="E180" s="100">
        <f t="shared" si="5"/>
        <v>6221.700000000001</v>
      </c>
      <c r="F180" s="101">
        <f t="shared" si="6"/>
        <v>-668.9655172413793</v>
      </c>
    </row>
    <row r="181" spans="1:6" ht="12.75">
      <c r="A181" s="73"/>
      <c r="B181" s="13" t="s">
        <v>50</v>
      </c>
      <c r="C181" s="14">
        <f>C10+C103</f>
        <v>820045.5</v>
      </c>
      <c r="D181" s="14">
        <f>D10+D103</f>
        <v>816684.2</v>
      </c>
      <c r="E181" s="98">
        <f t="shared" si="5"/>
        <v>3361.3000000000466</v>
      </c>
      <c r="F181" s="99">
        <f t="shared" si="6"/>
        <v>99.59010810985487</v>
      </c>
    </row>
    <row r="182" spans="1:3" ht="12.75">
      <c r="A182" s="1"/>
      <c r="B182" s="2"/>
      <c r="C182" s="3"/>
    </row>
    <row r="183" spans="1:3" ht="12.75">
      <c r="A183" s="1"/>
      <c r="B183" s="2"/>
      <c r="C183" s="3"/>
    </row>
    <row r="184" spans="1:3" ht="12.75">
      <c r="A184" s="1"/>
      <c r="B184" s="2"/>
      <c r="C184" s="3"/>
    </row>
    <row r="185" spans="1:3" ht="12.75">
      <c r="A185" s="1"/>
      <c r="B185" s="2"/>
      <c r="C185" s="89"/>
    </row>
    <row r="186" spans="1:3" ht="12.75">
      <c r="A186" s="1"/>
      <c r="B186" s="2"/>
      <c r="C186" s="3"/>
    </row>
    <row r="187" spans="1:3" ht="12.75">
      <c r="A187" s="1"/>
      <c r="B187" s="2"/>
      <c r="C187" s="3"/>
    </row>
    <row r="188" spans="1:3" ht="12.75">
      <c r="A188" s="1"/>
      <c r="B188" s="2"/>
      <c r="C188" s="3"/>
    </row>
    <row r="189" spans="1:3" ht="12.75">
      <c r="A189" s="1"/>
      <c r="B189" s="2"/>
      <c r="C189" s="3"/>
    </row>
    <row r="190" spans="1:3" ht="12.75">
      <c r="A190" s="1"/>
      <c r="B190" s="2"/>
      <c r="C190" s="3"/>
    </row>
    <row r="191" spans="1:3" ht="12.75">
      <c r="A191" s="1"/>
      <c r="B191" s="2"/>
      <c r="C191" s="3"/>
    </row>
    <row r="192" spans="1:3" ht="12.75">
      <c r="A192" s="1"/>
      <c r="B192" s="2"/>
      <c r="C192" s="3"/>
    </row>
    <row r="193" spans="1:3" ht="12.75">
      <c r="A193" s="1"/>
      <c r="B193" s="2"/>
      <c r="C193" s="3"/>
    </row>
    <row r="194" spans="1:3" ht="12.75">
      <c r="A194" s="1"/>
      <c r="B194" s="2"/>
      <c r="C194" s="3"/>
    </row>
    <row r="195" spans="1:3" ht="12.75">
      <c r="A195" s="1"/>
      <c r="B195" s="2"/>
      <c r="C195" s="3"/>
    </row>
    <row r="196" spans="1:3" ht="12.75">
      <c r="A196" s="80"/>
      <c r="B196" s="81"/>
      <c r="C196" s="82"/>
    </row>
    <row r="197" spans="1:3" ht="12.75">
      <c r="A197" s="80"/>
      <c r="B197" s="81"/>
      <c r="C197" s="82"/>
    </row>
    <row r="198" spans="1:3" ht="12.75">
      <c r="A198" s="80"/>
      <c r="B198" s="81"/>
      <c r="C198" s="82"/>
    </row>
    <row r="199" spans="1:3" ht="12.75">
      <c r="A199" s="80"/>
      <c r="B199" s="81"/>
      <c r="C199" s="82"/>
    </row>
    <row r="200" spans="1:3" ht="12.75">
      <c r="A200" s="80"/>
      <c r="B200" s="81"/>
      <c r="C200" s="82"/>
    </row>
    <row r="201" spans="1:3" ht="12.75">
      <c r="A201" s="80"/>
      <c r="B201" s="81"/>
      <c r="C201" s="82"/>
    </row>
    <row r="202" spans="1:3" ht="12.75">
      <c r="A202" s="80"/>
      <c r="B202" s="81"/>
      <c r="C202" s="82"/>
    </row>
    <row r="203" spans="1:3" ht="12.75">
      <c r="A203" s="80"/>
      <c r="B203" s="81"/>
      <c r="C203" s="82"/>
    </row>
    <row r="204" spans="1:3" ht="12.75">
      <c r="A204" s="80"/>
      <c r="B204" s="81"/>
      <c r="C204" s="82"/>
    </row>
    <row r="205" spans="1:3" ht="12.75">
      <c r="A205" s="80"/>
      <c r="B205" s="81"/>
      <c r="C205" s="82"/>
    </row>
    <row r="206" spans="1:3" ht="12.75">
      <c r="A206" s="80"/>
      <c r="B206" s="81"/>
      <c r="C206" s="82"/>
    </row>
    <row r="207" spans="1:3" ht="12.75">
      <c r="A207" s="80"/>
      <c r="B207" s="81"/>
      <c r="C207" s="82"/>
    </row>
    <row r="208" spans="1:3" ht="12.75">
      <c r="A208" s="80"/>
      <c r="B208" s="81"/>
      <c r="C208" s="82"/>
    </row>
    <row r="209" spans="1:3" ht="12.75">
      <c r="A209" s="80"/>
      <c r="B209" s="81"/>
      <c r="C209" s="82"/>
    </row>
    <row r="210" spans="1:3" ht="12.75">
      <c r="A210" s="80"/>
      <c r="B210" s="81"/>
      <c r="C210" s="82"/>
    </row>
    <row r="211" spans="1:3" ht="12.75">
      <c r="A211" s="80"/>
      <c r="B211" s="81"/>
      <c r="C211" s="82"/>
    </row>
    <row r="212" spans="1:3" ht="12.75">
      <c r="A212" s="80"/>
      <c r="B212" s="81"/>
      <c r="C212" s="82"/>
    </row>
    <row r="213" spans="1:3" ht="12.75">
      <c r="A213" s="80"/>
      <c r="B213" s="81"/>
      <c r="C213" s="82"/>
    </row>
    <row r="214" spans="1:3" ht="12.75">
      <c r="A214" s="80"/>
      <c r="B214" s="81"/>
      <c r="C214" s="82"/>
    </row>
    <row r="215" spans="1:3" ht="12.75">
      <c r="A215" s="80"/>
      <c r="B215" s="81"/>
      <c r="C215" s="82"/>
    </row>
    <row r="216" spans="1:3" ht="12.75">
      <c r="A216" s="80"/>
      <c r="B216" s="81"/>
      <c r="C216" s="82"/>
    </row>
    <row r="217" spans="1:3" ht="12.75">
      <c r="A217" s="80"/>
      <c r="B217" s="81"/>
      <c r="C217" s="82"/>
    </row>
    <row r="218" spans="1:3" ht="12.75" hidden="1">
      <c r="A218" s="80"/>
      <c r="B218" s="81"/>
      <c r="C218" s="82"/>
    </row>
    <row r="219" spans="1:3" ht="12.75">
      <c r="A219" s="80"/>
      <c r="B219" s="81"/>
      <c r="C219" s="82"/>
    </row>
    <row r="220" spans="1:3" ht="12.75">
      <c r="A220" s="80"/>
      <c r="B220" s="81"/>
      <c r="C220" s="82"/>
    </row>
    <row r="221" spans="1:3" ht="12.75">
      <c r="A221" s="80"/>
      <c r="B221" s="81"/>
      <c r="C221" s="82"/>
    </row>
    <row r="222" spans="1:3" ht="12.75">
      <c r="A222" s="80"/>
      <c r="B222" s="81"/>
      <c r="C222" s="82"/>
    </row>
    <row r="223" spans="1:3" ht="12.75">
      <c r="A223" s="80"/>
      <c r="B223" s="81"/>
      <c r="C223" s="82"/>
    </row>
    <row r="224" spans="1:3" ht="12.75">
      <c r="A224" s="80"/>
      <c r="B224" s="81"/>
      <c r="C224" s="82"/>
    </row>
    <row r="225" spans="1:3" ht="12.75">
      <c r="A225" s="80"/>
      <c r="B225" s="81"/>
      <c r="C225" s="82"/>
    </row>
  </sheetData>
  <sheetProtection/>
  <mergeCells count="5">
    <mergeCell ref="A1:F1"/>
    <mergeCell ref="A2:F2"/>
    <mergeCell ref="A4:F4"/>
    <mergeCell ref="A6:F6"/>
    <mergeCell ref="B3:F3"/>
  </mergeCells>
  <hyperlinks>
    <hyperlink ref="B14" r:id="rId1" display="garantf1://10800200.227/"/>
    <hyperlink ref="B16" r:id="rId2" display="garantf1://10800200.22701/"/>
    <hyperlink ref="B80" r:id="rId3" display="garantf1://12030951.0/"/>
    <hyperlink ref="B84" r:id="rId4" display="garantf1://10007800.3/"/>
    <hyperlink ref="B79" r:id="rId5" display="garantf1://12025267.150/"/>
    <hyperlink ref="B86" r:id="rId6" display="garantf1://12024624.2/"/>
    <hyperlink ref="B92" r:id="rId7" display="garantf1://70253464.2/"/>
  </hyperlinks>
  <printOptions/>
  <pageMargins left="0.7480314960629921" right="0.5511811023622047" top="0.3937007874015748" bottom="0.3937007874015748" header="0.31496062992125984" footer="0.31496062992125984"/>
  <pageSetup horizontalDpi="600" verticalDpi="600" orientation="portrait" paperSize="9" scale="6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2017-05-16T04:23:59Z</cp:lastPrinted>
  <dcterms:created xsi:type="dcterms:W3CDTF">2004-12-28T06:12:23Z</dcterms:created>
  <dcterms:modified xsi:type="dcterms:W3CDTF">2017-05-16T04:24:23Z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